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80" windowWidth="19320" windowHeight="7290" tabRatio="867" activeTab="18"/>
  </bookViews>
  <sheets>
    <sheet name="001 " sheetId="52" r:id="rId1"/>
    <sheet name="003" sheetId="35" r:id="rId2"/>
    <sheet name="004" sheetId="50" r:id="rId3"/>
    <sheet name="005" sheetId="49" r:id="rId4"/>
    <sheet name="006" sheetId="17" r:id="rId5"/>
    <sheet name="007" sheetId="3" r:id="rId6"/>
    <sheet name="008" sheetId="4" r:id="rId7"/>
    <sheet name="009" sheetId="48" r:id="rId8"/>
    <sheet name="011" sheetId="18" r:id="rId9"/>
    <sheet name="013" sheetId="19" r:id="rId10"/>
    <sheet name="014" sheetId="20" r:id="rId11"/>
    <sheet name="016" sheetId="47" r:id="rId12"/>
    <sheet name="018" sheetId="31" r:id="rId13"/>
    <sheet name="019" sheetId="21" r:id="rId14"/>
    <sheet name="020" sheetId="22" r:id="rId15"/>
    <sheet name="021" sheetId="42" r:id="rId16"/>
    <sheet name="022" sheetId="24" r:id="rId17"/>
    <sheet name="026" sheetId="25" r:id="rId18"/>
    <sheet name="027" sheetId="41" r:id="rId19"/>
    <sheet name="029" sheetId="46" r:id="rId20"/>
    <sheet name="030 " sheetId="53" r:id="rId21"/>
    <sheet name="033" sheetId="54" r:id="rId22"/>
    <sheet name="036" sheetId="40" r:id="rId23"/>
    <sheet name="037" sheetId="44" r:id="rId24"/>
    <sheet name="038" sheetId="29" r:id="rId25"/>
    <sheet name="039" sheetId="33" r:id="rId26"/>
    <sheet name="043" sheetId="43" r:id="rId27"/>
    <sheet name="047" sheetId="34" r:id="rId28"/>
    <sheet name="096" sheetId="55" r:id="rId29"/>
    <sheet name="Разработочная" sheetId="56" r:id="rId30"/>
  </sheets>
  <definedNames>
    <definedName name="___xlnm._FilterDatabase" localSheetId="23">'037'!$A$19:$E$37</definedName>
    <definedName name="___xlnm._FilterDatabase_1" localSheetId="0">#REF!</definedName>
    <definedName name="___xlnm._FilterDatabase_1" localSheetId="20">#REF!</definedName>
    <definedName name="___xlnm._FilterDatabase_1" localSheetId="21">#REF!</definedName>
    <definedName name="___xlnm._FilterDatabase_1" localSheetId="28">#REF!</definedName>
    <definedName name="___xlnm._FilterDatabase_1">#REF!</definedName>
    <definedName name="___xlnm._FilterDatabase_1_1" localSheetId="0">#REF!</definedName>
    <definedName name="___xlnm._FilterDatabase_1_1" localSheetId="20">#REF!</definedName>
    <definedName name="___xlnm._FilterDatabase_1_1" localSheetId="21">#REF!</definedName>
    <definedName name="___xlnm._FilterDatabase_1_1" localSheetId="28">#REF!</definedName>
    <definedName name="___xlnm._FilterDatabase_1_1">#REF!</definedName>
    <definedName name="___xlnm._FilterDatabase_10" localSheetId="0">#REF!</definedName>
    <definedName name="___xlnm._FilterDatabase_10" localSheetId="20">#REF!</definedName>
    <definedName name="___xlnm._FilterDatabase_10" localSheetId="21">#REF!</definedName>
    <definedName name="___xlnm._FilterDatabase_10" localSheetId="28">#REF!</definedName>
    <definedName name="___xlnm._FilterDatabase_10">#REF!</definedName>
    <definedName name="___xlnm._FilterDatabase_11" localSheetId="0">#REF!</definedName>
    <definedName name="___xlnm._FilterDatabase_11" localSheetId="20">#REF!</definedName>
    <definedName name="___xlnm._FilterDatabase_11" localSheetId="21">#REF!</definedName>
    <definedName name="___xlnm._FilterDatabase_11" localSheetId="28">#REF!</definedName>
    <definedName name="___xlnm._FilterDatabase_11">#REF!</definedName>
    <definedName name="___xlnm._FilterDatabase_12" localSheetId="0">#REF!</definedName>
    <definedName name="___xlnm._FilterDatabase_12" localSheetId="20">#REF!</definedName>
    <definedName name="___xlnm._FilterDatabase_12" localSheetId="21">#REF!</definedName>
    <definedName name="___xlnm._FilterDatabase_12" localSheetId="28">#REF!</definedName>
    <definedName name="___xlnm._FilterDatabase_12">#REF!</definedName>
    <definedName name="___xlnm._FilterDatabase_13" localSheetId="0">#REF!</definedName>
    <definedName name="___xlnm._FilterDatabase_13" localSheetId="20">#REF!</definedName>
    <definedName name="___xlnm._FilterDatabase_13" localSheetId="21">#REF!</definedName>
    <definedName name="___xlnm._FilterDatabase_13" localSheetId="28">#REF!</definedName>
    <definedName name="___xlnm._FilterDatabase_13">#REF!</definedName>
    <definedName name="___xlnm._FilterDatabase_14" localSheetId="0">#REF!</definedName>
    <definedName name="___xlnm._FilterDatabase_14" localSheetId="20">#REF!</definedName>
    <definedName name="___xlnm._FilterDatabase_14" localSheetId="21">#REF!</definedName>
    <definedName name="___xlnm._FilterDatabase_14" localSheetId="28">#REF!</definedName>
    <definedName name="___xlnm._FilterDatabase_14">#REF!</definedName>
    <definedName name="___xlnm._FilterDatabase_15" localSheetId="0">#REF!</definedName>
    <definedName name="___xlnm._FilterDatabase_15" localSheetId="20">#REF!</definedName>
    <definedName name="___xlnm._FilterDatabase_15" localSheetId="21">#REF!</definedName>
    <definedName name="___xlnm._FilterDatabase_15" localSheetId="28">#REF!</definedName>
    <definedName name="___xlnm._FilterDatabase_15">#REF!</definedName>
    <definedName name="___xlnm._FilterDatabase_16" localSheetId="0">#REF!</definedName>
    <definedName name="___xlnm._FilterDatabase_16" localSheetId="20">#REF!</definedName>
    <definedName name="___xlnm._FilterDatabase_16" localSheetId="21">#REF!</definedName>
    <definedName name="___xlnm._FilterDatabase_16" localSheetId="28">#REF!</definedName>
    <definedName name="___xlnm._FilterDatabase_16">#REF!</definedName>
    <definedName name="___xlnm._FilterDatabase_17" localSheetId="0">#REF!</definedName>
    <definedName name="___xlnm._FilterDatabase_17" localSheetId="20">#REF!</definedName>
    <definedName name="___xlnm._FilterDatabase_17" localSheetId="21">#REF!</definedName>
    <definedName name="___xlnm._FilterDatabase_17" localSheetId="28">#REF!</definedName>
    <definedName name="___xlnm._FilterDatabase_17">#REF!</definedName>
    <definedName name="___xlnm._FilterDatabase_18" localSheetId="0">#REF!</definedName>
    <definedName name="___xlnm._FilterDatabase_18" localSheetId="20">#REF!</definedName>
    <definedName name="___xlnm._FilterDatabase_18" localSheetId="21">#REF!</definedName>
    <definedName name="___xlnm._FilterDatabase_18" localSheetId="28">#REF!</definedName>
    <definedName name="___xlnm._FilterDatabase_18">#REF!</definedName>
    <definedName name="___xlnm._FilterDatabase_19" localSheetId="0">#REF!</definedName>
    <definedName name="___xlnm._FilterDatabase_19" localSheetId="20">#REF!</definedName>
    <definedName name="___xlnm._FilterDatabase_19" localSheetId="21">#REF!</definedName>
    <definedName name="___xlnm._FilterDatabase_19" localSheetId="28">#REF!</definedName>
    <definedName name="___xlnm._FilterDatabase_19">#REF!</definedName>
    <definedName name="___xlnm._FilterDatabase_2" localSheetId="0">#REF!</definedName>
    <definedName name="___xlnm._FilterDatabase_2" localSheetId="20">#REF!</definedName>
    <definedName name="___xlnm._FilterDatabase_2" localSheetId="21">#REF!</definedName>
    <definedName name="___xlnm._FilterDatabase_2" localSheetId="28">#REF!</definedName>
    <definedName name="___xlnm._FilterDatabase_2">#REF!</definedName>
    <definedName name="___xlnm._FilterDatabase_21" localSheetId="0">#REF!</definedName>
    <definedName name="___xlnm._FilterDatabase_21" localSheetId="20">#REF!</definedName>
    <definedName name="___xlnm._FilterDatabase_21" localSheetId="21">#REF!</definedName>
    <definedName name="___xlnm._FilterDatabase_21" localSheetId="28">#REF!</definedName>
    <definedName name="___xlnm._FilterDatabase_21">#REF!</definedName>
    <definedName name="___xlnm._FilterDatabase_22" localSheetId="0">#REF!</definedName>
    <definedName name="___xlnm._FilterDatabase_22" localSheetId="20">#REF!</definedName>
    <definedName name="___xlnm._FilterDatabase_22" localSheetId="21">#REF!</definedName>
    <definedName name="___xlnm._FilterDatabase_22" localSheetId="28">#REF!</definedName>
    <definedName name="___xlnm._FilterDatabase_22">#REF!</definedName>
    <definedName name="___xlnm._FilterDatabase_23" localSheetId="0">#REF!</definedName>
    <definedName name="___xlnm._FilterDatabase_23" localSheetId="20">#REF!</definedName>
    <definedName name="___xlnm._FilterDatabase_23" localSheetId="21">#REF!</definedName>
    <definedName name="___xlnm._FilterDatabase_23" localSheetId="28">#REF!</definedName>
    <definedName name="___xlnm._FilterDatabase_23">#REF!</definedName>
    <definedName name="___xlnm._FilterDatabase_24" localSheetId="0">#REF!</definedName>
    <definedName name="___xlnm._FilterDatabase_24" localSheetId="20">#REF!</definedName>
    <definedName name="___xlnm._FilterDatabase_24" localSheetId="21">#REF!</definedName>
    <definedName name="___xlnm._FilterDatabase_24" localSheetId="28">#REF!</definedName>
    <definedName name="___xlnm._FilterDatabase_24">#REF!</definedName>
    <definedName name="___xlnm._FilterDatabase_25" localSheetId="0">#REF!</definedName>
    <definedName name="___xlnm._FilterDatabase_25" localSheetId="20">#REF!</definedName>
    <definedName name="___xlnm._FilterDatabase_25" localSheetId="21">#REF!</definedName>
    <definedName name="___xlnm._FilterDatabase_25" localSheetId="28">#REF!</definedName>
    <definedName name="___xlnm._FilterDatabase_25">#REF!</definedName>
    <definedName name="___xlnm._FilterDatabase_26" localSheetId="0">#REF!</definedName>
    <definedName name="___xlnm._FilterDatabase_26" localSheetId="20">#REF!</definedName>
    <definedName name="___xlnm._FilterDatabase_26" localSheetId="21">#REF!</definedName>
    <definedName name="___xlnm._FilterDatabase_26" localSheetId="28">#REF!</definedName>
    <definedName name="___xlnm._FilterDatabase_26">#REF!</definedName>
    <definedName name="___xlnm._FilterDatabase_27" localSheetId="0">#REF!</definedName>
    <definedName name="___xlnm._FilterDatabase_27" localSheetId="20">#REF!</definedName>
    <definedName name="___xlnm._FilterDatabase_27" localSheetId="21">#REF!</definedName>
    <definedName name="___xlnm._FilterDatabase_27" localSheetId="28">#REF!</definedName>
    <definedName name="___xlnm._FilterDatabase_27">#REF!</definedName>
    <definedName name="___xlnm._FilterDatabase_28" localSheetId="0">#REF!</definedName>
    <definedName name="___xlnm._FilterDatabase_28" localSheetId="20">#REF!</definedName>
    <definedName name="___xlnm._FilterDatabase_28" localSheetId="21">#REF!</definedName>
    <definedName name="___xlnm._FilterDatabase_28" localSheetId="28">#REF!</definedName>
    <definedName name="___xlnm._FilterDatabase_28">#REF!</definedName>
    <definedName name="___xlnm._FilterDatabase_3" localSheetId="0">#REF!</definedName>
    <definedName name="___xlnm._FilterDatabase_3" localSheetId="20">#REF!</definedName>
    <definedName name="___xlnm._FilterDatabase_3" localSheetId="21">#REF!</definedName>
    <definedName name="___xlnm._FilterDatabase_3" localSheetId="28">#REF!</definedName>
    <definedName name="___xlnm._FilterDatabase_3">#REF!</definedName>
    <definedName name="___xlnm._FilterDatabase_4" localSheetId="0">#REF!</definedName>
    <definedName name="___xlnm._FilterDatabase_4" localSheetId="20">#REF!</definedName>
    <definedName name="___xlnm._FilterDatabase_4" localSheetId="21">#REF!</definedName>
    <definedName name="___xlnm._FilterDatabase_4" localSheetId="28">#REF!</definedName>
    <definedName name="___xlnm._FilterDatabase_4">#REF!</definedName>
    <definedName name="___xlnm._FilterDatabase_6" localSheetId="0">#REF!</definedName>
    <definedName name="___xlnm._FilterDatabase_6" localSheetId="20">#REF!</definedName>
    <definedName name="___xlnm._FilterDatabase_6" localSheetId="21">#REF!</definedName>
    <definedName name="___xlnm._FilterDatabase_6" localSheetId="28">#REF!</definedName>
    <definedName name="___xlnm._FilterDatabase_6">#REF!</definedName>
    <definedName name="___xlnm._FilterDatabase_7" localSheetId="0">#REF!</definedName>
    <definedName name="___xlnm._FilterDatabase_7" localSheetId="20">#REF!</definedName>
    <definedName name="___xlnm._FilterDatabase_7" localSheetId="21">#REF!</definedName>
    <definedName name="___xlnm._FilterDatabase_7" localSheetId="28">#REF!</definedName>
    <definedName name="___xlnm._FilterDatabase_7">'037'!$A$19:$E$37</definedName>
    <definedName name="___xlnm._FilterDatabase_8" localSheetId="0">#REF!</definedName>
    <definedName name="___xlnm._FilterDatabase_8" localSheetId="20">#REF!</definedName>
    <definedName name="___xlnm._FilterDatabase_8" localSheetId="21">#REF!</definedName>
    <definedName name="___xlnm._FilterDatabase_8" localSheetId="28">#REF!</definedName>
    <definedName name="___xlnm._FilterDatabase_8">#REF!</definedName>
    <definedName name="___xlnm._FilterDatabase_9" localSheetId="0">#REF!</definedName>
    <definedName name="___xlnm._FilterDatabase_9" localSheetId="20">#REF!</definedName>
    <definedName name="___xlnm._FilterDatabase_9" localSheetId="21">#REF!</definedName>
    <definedName name="___xlnm._FilterDatabase_9" localSheetId="28">#REF!</definedName>
    <definedName name="___xlnm._FilterDatabase_9">#REF!</definedName>
    <definedName name="___xlnm.Print_Area" localSheetId="23">'037'!$A$13:$G$47</definedName>
    <definedName name="__xlnm._FilterDatabase" localSheetId="4">'006'!$A$18:$E$57</definedName>
    <definedName name="__xlnm._FilterDatabase" localSheetId="27">'047'!$A$19:$E$40</definedName>
    <definedName name="__xlnm._FilterDatabase_1" localSheetId="0">#REF!</definedName>
    <definedName name="__xlnm._FilterDatabase_1" localSheetId="2">#REF!</definedName>
    <definedName name="__xlnm._FilterDatabase_1" localSheetId="3">#REF!</definedName>
    <definedName name="__xlnm._FilterDatabase_1" localSheetId="7">#REF!</definedName>
    <definedName name="__xlnm._FilterDatabase_1" localSheetId="11">#REF!</definedName>
    <definedName name="__xlnm._FilterDatabase_1" localSheetId="15">#REF!</definedName>
    <definedName name="__xlnm._FilterDatabase_1" localSheetId="18">#REF!</definedName>
    <definedName name="__xlnm._FilterDatabase_1" localSheetId="19">#REF!</definedName>
    <definedName name="__xlnm._FilterDatabase_1" localSheetId="20">#REF!</definedName>
    <definedName name="__xlnm._FilterDatabase_1" localSheetId="21">#REF!</definedName>
    <definedName name="__xlnm._FilterDatabase_1" localSheetId="22">#REF!</definedName>
    <definedName name="__xlnm._FilterDatabase_1" localSheetId="23">#REF!</definedName>
    <definedName name="__xlnm._FilterDatabase_1" localSheetId="25">#REF!</definedName>
    <definedName name="__xlnm._FilterDatabase_1" localSheetId="26">#REF!</definedName>
    <definedName name="__xlnm._FilterDatabase_1" localSheetId="27">#REF!</definedName>
    <definedName name="__xlnm._FilterDatabase_1" localSheetId="28">#REF!</definedName>
    <definedName name="__xlnm._FilterDatabase_1">#REF!</definedName>
    <definedName name="__xlnm._FilterDatabase_1_1" localSheetId="0">#REF!</definedName>
    <definedName name="__xlnm._FilterDatabase_1_1" localSheetId="2">#REF!</definedName>
    <definedName name="__xlnm._FilterDatabase_1_1" localSheetId="3">#REF!</definedName>
    <definedName name="__xlnm._FilterDatabase_1_1" localSheetId="7">#REF!</definedName>
    <definedName name="__xlnm._FilterDatabase_1_1" localSheetId="11">#REF!</definedName>
    <definedName name="__xlnm._FilterDatabase_1_1" localSheetId="15">#REF!</definedName>
    <definedName name="__xlnm._FilterDatabase_1_1" localSheetId="18">#REF!</definedName>
    <definedName name="__xlnm._FilterDatabase_1_1" localSheetId="19">#REF!</definedName>
    <definedName name="__xlnm._FilterDatabase_1_1" localSheetId="20">#REF!</definedName>
    <definedName name="__xlnm._FilterDatabase_1_1" localSheetId="21">#REF!</definedName>
    <definedName name="__xlnm._FilterDatabase_1_1" localSheetId="22">#REF!</definedName>
    <definedName name="__xlnm._FilterDatabase_1_1" localSheetId="23">#REF!</definedName>
    <definedName name="__xlnm._FilterDatabase_1_1" localSheetId="25">#REF!</definedName>
    <definedName name="__xlnm._FilterDatabase_1_1" localSheetId="26">#REF!</definedName>
    <definedName name="__xlnm._FilterDatabase_1_1" localSheetId="27">#REF!</definedName>
    <definedName name="__xlnm._FilterDatabase_1_1" localSheetId="28">#REF!</definedName>
    <definedName name="__xlnm._FilterDatabase_1_1">#REF!</definedName>
    <definedName name="__xlnm._FilterDatabase_10" localSheetId="0">#REF!</definedName>
    <definedName name="__xlnm._FilterDatabase_10" localSheetId="2">#REF!</definedName>
    <definedName name="__xlnm._FilterDatabase_10" localSheetId="3">#REF!</definedName>
    <definedName name="__xlnm._FilterDatabase_10" localSheetId="7">#REF!</definedName>
    <definedName name="__xlnm._FilterDatabase_10" localSheetId="11">#REF!</definedName>
    <definedName name="__xlnm._FilterDatabase_10" localSheetId="15">#REF!</definedName>
    <definedName name="__xlnm._FilterDatabase_10" localSheetId="18">#REF!</definedName>
    <definedName name="__xlnm._FilterDatabase_10" localSheetId="19">#REF!</definedName>
    <definedName name="__xlnm._FilterDatabase_10" localSheetId="20">#REF!</definedName>
    <definedName name="__xlnm._FilterDatabase_10" localSheetId="21">#REF!</definedName>
    <definedName name="__xlnm._FilterDatabase_10" localSheetId="22">#REF!</definedName>
    <definedName name="__xlnm._FilterDatabase_10" localSheetId="23">#REF!</definedName>
    <definedName name="__xlnm._FilterDatabase_10" localSheetId="25">#REF!</definedName>
    <definedName name="__xlnm._FilterDatabase_10" localSheetId="26">#REF!</definedName>
    <definedName name="__xlnm._FilterDatabase_10" localSheetId="27">#REF!</definedName>
    <definedName name="__xlnm._FilterDatabase_10" localSheetId="28">#REF!</definedName>
    <definedName name="__xlnm._FilterDatabase_10">#REF!</definedName>
    <definedName name="__xlnm._FilterDatabase_11" localSheetId="0">#REF!</definedName>
    <definedName name="__xlnm._FilterDatabase_11" localSheetId="2">#REF!</definedName>
    <definedName name="__xlnm._FilterDatabase_11" localSheetId="3">#REF!</definedName>
    <definedName name="__xlnm._FilterDatabase_11" localSheetId="7">#REF!</definedName>
    <definedName name="__xlnm._FilterDatabase_11" localSheetId="11">#REF!</definedName>
    <definedName name="__xlnm._FilterDatabase_11" localSheetId="15">#REF!</definedName>
    <definedName name="__xlnm._FilterDatabase_11" localSheetId="18">#REF!</definedName>
    <definedName name="__xlnm._FilterDatabase_11" localSheetId="19">#REF!</definedName>
    <definedName name="__xlnm._FilterDatabase_11" localSheetId="20">#REF!</definedName>
    <definedName name="__xlnm._FilterDatabase_11" localSheetId="21">#REF!</definedName>
    <definedName name="__xlnm._FilterDatabase_11" localSheetId="22">#REF!</definedName>
    <definedName name="__xlnm._FilterDatabase_11" localSheetId="23">#REF!</definedName>
    <definedName name="__xlnm._FilterDatabase_11" localSheetId="25">#REF!</definedName>
    <definedName name="__xlnm._FilterDatabase_11" localSheetId="26">#REF!</definedName>
    <definedName name="__xlnm._FilterDatabase_11" localSheetId="27">#REF!</definedName>
    <definedName name="__xlnm._FilterDatabase_11" localSheetId="28">#REF!</definedName>
    <definedName name="__xlnm._FilterDatabase_11">#REF!</definedName>
    <definedName name="__xlnm._FilterDatabase_12" localSheetId="0">#REF!</definedName>
    <definedName name="__xlnm._FilterDatabase_12" localSheetId="2">#REF!</definedName>
    <definedName name="__xlnm._FilterDatabase_12" localSheetId="3">#REF!</definedName>
    <definedName name="__xlnm._FilterDatabase_12" localSheetId="7">#REF!</definedName>
    <definedName name="__xlnm._FilterDatabase_12" localSheetId="11">#REF!</definedName>
    <definedName name="__xlnm._FilterDatabase_12" localSheetId="15">#REF!</definedName>
    <definedName name="__xlnm._FilterDatabase_12" localSheetId="18">#REF!</definedName>
    <definedName name="__xlnm._FilterDatabase_12" localSheetId="19">#REF!</definedName>
    <definedName name="__xlnm._FilterDatabase_12" localSheetId="20">#REF!</definedName>
    <definedName name="__xlnm._FilterDatabase_12" localSheetId="21">#REF!</definedName>
    <definedName name="__xlnm._FilterDatabase_12" localSheetId="22">#REF!</definedName>
    <definedName name="__xlnm._FilterDatabase_12" localSheetId="23">#REF!</definedName>
    <definedName name="__xlnm._FilterDatabase_12" localSheetId="25">#REF!</definedName>
    <definedName name="__xlnm._FilterDatabase_12" localSheetId="26">#REF!</definedName>
    <definedName name="__xlnm._FilterDatabase_12" localSheetId="27">#REF!</definedName>
    <definedName name="__xlnm._FilterDatabase_12" localSheetId="28">#REF!</definedName>
    <definedName name="__xlnm._FilterDatabase_12">#REF!</definedName>
    <definedName name="__xlnm._FilterDatabase_13" localSheetId="0">#REF!</definedName>
    <definedName name="__xlnm._FilterDatabase_13" localSheetId="2">#REF!</definedName>
    <definedName name="__xlnm._FilterDatabase_13" localSheetId="3">#REF!</definedName>
    <definedName name="__xlnm._FilterDatabase_13" localSheetId="7">#REF!</definedName>
    <definedName name="__xlnm._FilterDatabase_13" localSheetId="11">#REF!</definedName>
    <definedName name="__xlnm._FilterDatabase_13" localSheetId="15">#REF!</definedName>
    <definedName name="__xlnm._FilterDatabase_13" localSheetId="18">#REF!</definedName>
    <definedName name="__xlnm._FilterDatabase_13" localSheetId="19">#REF!</definedName>
    <definedName name="__xlnm._FilterDatabase_13" localSheetId="20">#REF!</definedName>
    <definedName name="__xlnm._FilterDatabase_13" localSheetId="21">#REF!</definedName>
    <definedName name="__xlnm._FilterDatabase_13" localSheetId="22">#REF!</definedName>
    <definedName name="__xlnm._FilterDatabase_13" localSheetId="23">#REF!</definedName>
    <definedName name="__xlnm._FilterDatabase_13" localSheetId="25">#REF!</definedName>
    <definedName name="__xlnm._FilterDatabase_13" localSheetId="26">#REF!</definedName>
    <definedName name="__xlnm._FilterDatabase_13" localSheetId="27">#REF!</definedName>
    <definedName name="__xlnm._FilterDatabase_13" localSheetId="28">#REF!</definedName>
    <definedName name="__xlnm._FilterDatabase_13">#REF!</definedName>
    <definedName name="__xlnm._FilterDatabase_14" localSheetId="0">#REF!</definedName>
    <definedName name="__xlnm._FilterDatabase_14" localSheetId="2">#REF!</definedName>
    <definedName name="__xlnm._FilterDatabase_14" localSheetId="3">#REF!</definedName>
    <definedName name="__xlnm._FilterDatabase_14" localSheetId="7">#REF!</definedName>
    <definedName name="__xlnm._FilterDatabase_14" localSheetId="11">#REF!</definedName>
    <definedName name="__xlnm._FilterDatabase_14" localSheetId="15">#REF!</definedName>
    <definedName name="__xlnm._FilterDatabase_14" localSheetId="18">#REF!</definedName>
    <definedName name="__xlnm._FilterDatabase_14" localSheetId="19">#REF!</definedName>
    <definedName name="__xlnm._FilterDatabase_14" localSheetId="20">#REF!</definedName>
    <definedName name="__xlnm._FilterDatabase_14" localSheetId="21">#REF!</definedName>
    <definedName name="__xlnm._FilterDatabase_14" localSheetId="22">#REF!</definedName>
    <definedName name="__xlnm._FilterDatabase_14" localSheetId="23">#REF!</definedName>
    <definedName name="__xlnm._FilterDatabase_14" localSheetId="25">#REF!</definedName>
    <definedName name="__xlnm._FilterDatabase_14" localSheetId="26">#REF!</definedName>
    <definedName name="__xlnm._FilterDatabase_14" localSheetId="27">#REF!</definedName>
    <definedName name="__xlnm._FilterDatabase_14" localSheetId="28">#REF!</definedName>
    <definedName name="__xlnm._FilterDatabase_14">#REF!</definedName>
    <definedName name="__xlnm._FilterDatabase_15" localSheetId="0">#REF!</definedName>
    <definedName name="__xlnm._FilterDatabase_15" localSheetId="2">#REF!</definedName>
    <definedName name="__xlnm._FilterDatabase_15" localSheetId="3">#REF!</definedName>
    <definedName name="__xlnm._FilterDatabase_15" localSheetId="7">#REF!</definedName>
    <definedName name="__xlnm._FilterDatabase_15" localSheetId="11">#REF!</definedName>
    <definedName name="__xlnm._FilterDatabase_15" localSheetId="15">#REF!</definedName>
    <definedName name="__xlnm._FilterDatabase_15" localSheetId="18">#REF!</definedName>
    <definedName name="__xlnm._FilterDatabase_15" localSheetId="19">#REF!</definedName>
    <definedName name="__xlnm._FilterDatabase_15" localSheetId="20">#REF!</definedName>
    <definedName name="__xlnm._FilterDatabase_15" localSheetId="21">#REF!</definedName>
    <definedName name="__xlnm._FilterDatabase_15" localSheetId="22">#REF!</definedName>
    <definedName name="__xlnm._FilterDatabase_15" localSheetId="23">#REF!</definedName>
    <definedName name="__xlnm._FilterDatabase_15" localSheetId="25">#REF!</definedName>
    <definedName name="__xlnm._FilterDatabase_15" localSheetId="26">#REF!</definedName>
    <definedName name="__xlnm._FilterDatabase_15" localSheetId="27">#REF!</definedName>
    <definedName name="__xlnm._FilterDatabase_15" localSheetId="28">#REF!</definedName>
    <definedName name="__xlnm._FilterDatabase_15">#REF!</definedName>
    <definedName name="__xlnm._FilterDatabase_16" localSheetId="0">#REF!</definedName>
    <definedName name="__xlnm._FilterDatabase_16" localSheetId="2">#REF!</definedName>
    <definedName name="__xlnm._FilterDatabase_16" localSheetId="3">#REF!</definedName>
    <definedName name="__xlnm._FilterDatabase_16" localSheetId="7">#REF!</definedName>
    <definedName name="__xlnm._FilterDatabase_16" localSheetId="11">#REF!</definedName>
    <definedName name="__xlnm._FilterDatabase_16" localSheetId="15">#REF!</definedName>
    <definedName name="__xlnm._FilterDatabase_16" localSheetId="18">#REF!</definedName>
    <definedName name="__xlnm._FilterDatabase_16" localSheetId="19">#REF!</definedName>
    <definedName name="__xlnm._FilterDatabase_16" localSheetId="20">#REF!</definedName>
    <definedName name="__xlnm._FilterDatabase_16" localSheetId="21">#REF!</definedName>
    <definedName name="__xlnm._FilterDatabase_16" localSheetId="22">#REF!</definedName>
    <definedName name="__xlnm._FilterDatabase_16" localSheetId="23">#REF!</definedName>
    <definedName name="__xlnm._FilterDatabase_16" localSheetId="25">#REF!</definedName>
    <definedName name="__xlnm._FilterDatabase_16" localSheetId="26">#REF!</definedName>
    <definedName name="__xlnm._FilterDatabase_16" localSheetId="27">#REF!</definedName>
    <definedName name="__xlnm._FilterDatabase_16" localSheetId="28">#REF!</definedName>
    <definedName name="__xlnm._FilterDatabase_16">#REF!</definedName>
    <definedName name="__xlnm._FilterDatabase_17" localSheetId="0">#REF!</definedName>
    <definedName name="__xlnm._FilterDatabase_17" localSheetId="2">#REF!</definedName>
    <definedName name="__xlnm._FilterDatabase_17" localSheetId="3">#REF!</definedName>
    <definedName name="__xlnm._FilterDatabase_17" localSheetId="7">#REF!</definedName>
    <definedName name="__xlnm._FilterDatabase_17" localSheetId="11">#REF!</definedName>
    <definedName name="__xlnm._FilterDatabase_17" localSheetId="15">#REF!</definedName>
    <definedName name="__xlnm._FilterDatabase_17" localSheetId="18">#REF!</definedName>
    <definedName name="__xlnm._FilterDatabase_17" localSheetId="19">#REF!</definedName>
    <definedName name="__xlnm._FilterDatabase_17" localSheetId="20">#REF!</definedName>
    <definedName name="__xlnm._FilterDatabase_17" localSheetId="21">#REF!</definedName>
    <definedName name="__xlnm._FilterDatabase_17" localSheetId="22">#REF!</definedName>
    <definedName name="__xlnm._FilterDatabase_17" localSheetId="23">#REF!</definedName>
    <definedName name="__xlnm._FilterDatabase_17" localSheetId="25">#REF!</definedName>
    <definedName name="__xlnm._FilterDatabase_17" localSheetId="26">#REF!</definedName>
    <definedName name="__xlnm._FilterDatabase_17" localSheetId="27">#REF!</definedName>
    <definedName name="__xlnm._FilterDatabase_17" localSheetId="28">#REF!</definedName>
    <definedName name="__xlnm._FilterDatabase_17">#REF!</definedName>
    <definedName name="__xlnm._FilterDatabase_18" localSheetId="0">#REF!</definedName>
    <definedName name="__xlnm._FilterDatabase_18" localSheetId="2">#REF!</definedName>
    <definedName name="__xlnm._FilterDatabase_18" localSheetId="3">#REF!</definedName>
    <definedName name="__xlnm._FilterDatabase_18" localSheetId="7">#REF!</definedName>
    <definedName name="__xlnm._FilterDatabase_18" localSheetId="11">#REF!</definedName>
    <definedName name="__xlnm._FilterDatabase_18" localSheetId="15">#REF!</definedName>
    <definedName name="__xlnm._FilterDatabase_18" localSheetId="18">#REF!</definedName>
    <definedName name="__xlnm._FilterDatabase_18" localSheetId="19">#REF!</definedName>
    <definedName name="__xlnm._FilterDatabase_18" localSheetId="20">#REF!</definedName>
    <definedName name="__xlnm._FilterDatabase_18" localSheetId="21">#REF!</definedName>
    <definedName name="__xlnm._FilterDatabase_18" localSheetId="22">#REF!</definedName>
    <definedName name="__xlnm._FilterDatabase_18" localSheetId="23">#REF!</definedName>
    <definedName name="__xlnm._FilterDatabase_18" localSheetId="25">#REF!</definedName>
    <definedName name="__xlnm._FilterDatabase_18" localSheetId="26">#REF!</definedName>
    <definedName name="__xlnm._FilterDatabase_18" localSheetId="27">#REF!</definedName>
    <definedName name="__xlnm._FilterDatabase_18" localSheetId="28">#REF!</definedName>
    <definedName name="__xlnm._FilterDatabase_18">#REF!</definedName>
    <definedName name="__xlnm._FilterDatabase_19" localSheetId="0">#REF!</definedName>
    <definedName name="__xlnm._FilterDatabase_19" localSheetId="2">#REF!</definedName>
    <definedName name="__xlnm._FilterDatabase_19" localSheetId="3">#REF!</definedName>
    <definedName name="__xlnm._FilterDatabase_19" localSheetId="7">#REF!</definedName>
    <definedName name="__xlnm._FilterDatabase_19" localSheetId="11">#REF!</definedName>
    <definedName name="__xlnm._FilterDatabase_19" localSheetId="15">#REF!</definedName>
    <definedName name="__xlnm._FilterDatabase_19" localSheetId="18">#REF!</definedName>
    <definedName name="__xlnm._FilterDatabase_19" localSheetId="19">#REF!</definedName>
    <definedName name="__xlnm._FilterDatabase_19" localSheetId="20">#REF!</definedName>
    <definedName name="__xlnm._FilterDatabase_19" localSheetId="21">#REF!</definedName>
    <definedName name="__xlnm._FilterDatabase_19" localSheetId="22">#REF!</definedName>
    <definedName name="__xlnm._FilterDatabase_19" localSheetId="23">#REF!</definedName>
    <definedName name="__xlnm._FilterDatabase_19" localSheetId="25">#REF!</definedName>
    <definedName name="__xlnm._FilterDatabase_19" localSheetId="26">#REF!</definedName>
    <definedName name="__xlnm._FilterDatabase_19" localSheetId="27">#REF!</definedName>
    <definedName name="__xlnm._FilterDatabase_19" localSheetId="28">#REF!</definedName>
    <definedName name="__xlnm._FilterDatabase_19">#REF!</definedName>
    <definedName name="__xlnm._FilterDatabase_2" localSheetId="0">#REF!</definedName>
    <definedName name="__xlnm._FilterDatabase_2" localSheetId="2">#REF!</definedName>
    <definedName name="__xlnm._FilterDatabase_2" localSheetId="3">#REF!</definedName>
    <definedName name="__xlnm._FilterDatabase_2" localSheetId="7">#REF!</definedName>
    <definedName name="__xlnm._FilterDatabase_2" localSheetId="11">#REF!</definedName>
    <definedName name="__xlnm._FilterDatabase_2" localSheetId="15">#REF!</definedName>
    <definedName name="__xlnm._FilterDatabase_2" localSheetId="18">#REF!</definedName>
    <definedName name="__xlnm._FilterDatabase_2" localSheetId="19">#REF!</definedName>
    <definedName name="__xlnm._FilterDatabase_2" localSheetId="20">#REF!</definedName>
    <definedName name="__xlnm._FilterDatabase_2" localSheetId="21">#REF!</definedName>
    <definedName name="__xlnm._FilterDatabase_2" localSheetId="22">#REF!</definedName>
    <definedName name="__xlnm._FilterDatabase_2" localSheetId="23">#REF!</definedName>
    <definedName name="__xlnm._FilterDatabase_2" localSheetId="25">#REF!</definedName>
    <definedName name="__xlnm._FilterDatabase_2" localSheetId="26">#REF!</definedName>
    <definedName name="__xlnm._FilterDatabase_2" localSheetId="27">#REF!</definedName>
    <definedName name="__xlnm._FilterDatabase_2" localSheetId="28">#REF!</definedName>
    <definedName name="__xlnm._FilterDatabase_2">#REF!</definedName>
    <definedName name="__xlnm._FilterDatabase_20" localSheetId="0">#REF!</definedName>
    <definedName name="__xlnm._FilterDatabase_20" localSheetId="20">#REF!</definedName>
    <definedName name="__xlnm._FilterDatabase_20" localSheetId="21">#REF!</definedName>
    <definedName name="__xlnm._FilterDatabase_20" localSheetId="28">#REF!</definedName>
    <definedName name="__xlnm._FilterDatabase_20">#REF!</definedName>
    <definedName name="__xlnm._FilterDatabase_21" localSheetId="0">#REF!</definedName>
    <definedName name="__xlnm._FilterDatabase_21" localSheetId="2">#REF!</definedName>
    <definedName name="__xlnm._FilterDatabase_21" localSheetId="3">#REF!</definedName>
    <definedName name="__xlnm._FilterDatabase_21" localSheetId="7">#REF!</definedName>
    <definedName name="__xlnm._FilterDatabase_21" localSheetId="11">#REF!</definedName>
    <definedName name="__xlnm._FilterDatabase_21" localSheetId="15">#REF!</definedName>
    <definedName name="__xlnm._FilterDatabase_21" localSheetId="18">#REF!</definedName>
    <definedName name="__xlnm._FilterDatabase_21" localSheetId="19">#REF!</definedName>
    <definedName name="__xlnm._FilterDatabase_21" localSheetId="20">#REF!</definedName>
    <definedName name="__xlnm._FilterDatabase_21" localSheetId="21">#REF!</definedName>
    <definedName name="__xlnm._FilterDatabase_21" localSheetId="22">#REF!</definedName>
    <definedName name="__xlnm._FilterDatabase_21" localSheetId="23">#REF!</definedName>
    <definedName name="__xlnm._FilterDatabase_21" localSheetId="25">#REF!</definedName>
    <definedName name="__xlnm._FilterDatabase_21" localSheetId="26">#REF!</definedName>
    <definedName name="__xlnm._FilterDatabase_21" localSheetId="27">#REF!</definedName>
    <definedName name="__xlnm._FilterDatabase_21" localSheetId="28">#REF!</definedName>
    <definedName name="__xlnm._FilterDatabase_21">#REF!</definedName>
    <definedName name="__xlnm._FilterDatabase_22" localSheetId="0">#REF!</definedName>
    <definedName name="__xlnm._FilterDatabase_22" localSheetId="2">#REF!</definedName>
    <definedName name="__xlnm._FilterDatabase_22" localSheetId="3">#REF!</definedName>
    <definedName name="__xlnm._FilterDatabase_22" localSheetId="7">#REF!</definedName>
    <definedName name="__xlnm._FilterDatabase_22" localSheetId="11">#REF!</definedName>
    <definedName name="__xlnm._FilterDatabase_22" localSheetId="15">#REF!</definedName>
    <definedName name="__xlnm._FilterDatabase_22" localSheetId="18">#REF!</definedName>
    <definedName name="__xlnm._FilterDatabase_22" localSheetId="19">#REF!</definedName>
    <definedName name="__xlnm._FilterDatabase_22" localSheetId="20">#REF!</definedName>
    <definedName name="__xlnm._FilterDatabase_22" localSheetId="21">#REF!</definedName>
    <definedName name="__xlnm._FilterDatabase_22" localSheetId="22">#REF!</definedName>
    <definedName name="__xlnm._FilterDatabase_22" localSheetId="23">#REF!</definedName>
    <definedName name="__xlnm._FilterDatabase_22" localSheetId="25">#REF!</definedName>
    <definedName name="__xlnm._FilterDatabase_22" localSheetId="26">#REF!</definedName>
    <definedName name="__xlnm._FilterDatabase_22" localSheetId="27">#REF!</definedName>
    <definedName name="__xlnm._FilterDatabase_22" localSheetId="28">#REF!</definedName>
    <definedName name="__xlnm._FilterDatabase_22">#REF!</definedName>
    <definedName name="__xlnm._FilterDatabase_23" localSheetId="0">#REF!</definedName>
    <definedName name="__xlnm._FilterDatabase_23" localSheetId="2">#REF!</definedName>
    <definedName name="__xlnm._FilterDatabase_23" localSheetId="3">#REF!</definedName>
    <definedName name="__xlnm._FilterDatabase_23" localSheetId="7">#REF!</definedName>
    <definedName name="__xlnm._FilterDatabase_23" localSheetId="11">#REF!</definedName>
    <definedName name="__xlnm._FilterDatabase_23" localSheetId="15">#REF!</definedName>
    <definedName name="__xlnm._FilterDatabase_23" localSheetId="18">#REF!</definedName>
    <definedName name="__xlnm._FilterDatabase_23" localSheetId="19">#REF!</definedName>
    <definedName name="__xlnm._FilterDatabase_23" localSheetId="20">#REF!</definedName>
    <definedName name="__xlnm._FilterDatabase_23" localSheetId="21">#REF!</definedName>
    <definedName name="__xlnm._FilterDatabase_23" localSheetId="22">#REF!</definedName>
    <definedName name="__xlnm._FilterDatabase_23" localSheetId="23">#REF!</definedName>
    <definedName name="__xlnm._FilterDatabase_23" localSheetId="25">#REF!</definedName>
    <definedName name="__xlnm._FilterDatabase_23" localSheetId="26">#REF!</definedName>
    <definedName name="__xlnm._FilterDatabase_23" localSheetId="27">#REF!</definedName>
    <definedName name="__xlnm._FilterDatabase_23" localSheetId="28">#REF!</definedName>
    <definedName name="__xlnm._FilterDatabase_23">#REF!</definedName>
    <definedName name="__xlnm._FilterDatabase_24" localSheetId="0">#REF!</definedName>
    <definedName name="__xlnm._FilterDatabase_24" localSheetId="2">#REF!</definedName>
    <definedName name="__xlnm._FilterDatabase_24" localSheetId="3">#REF!</definedName>
    <definedName name="__xlnm._FilterDatabase_24" localSheetId="7">#REF!</definedName>
    <definedName name="__xlnm._FilterDatabase_24" localSheetId="11">#REF!</definedName>
    <definedName name="__xlnm._FilterDatabase_24" localSheetId="15">#REF!</definedName>
    <definedName name="__xlnm._FilterDatabase_24" localSheetId="18">#REF!</definedName>
    <definedName name="__xlnm._FilterDatabase_24" localSheetId="19">#REF!</definedName>
    <definedName name="__xlnm._FilterDatabase_24" localSheetId="20">#REF!</definedName>
    <definedName name="__xlnm._FilterDatabase_24" localSheetId="21">#REF!</definedName>
    <definedName name="__xlnm._FilterDatabase_24" localSheetId="22">#REF!</definedName>
    <definedName name="__xlnm._FilterDatabase_24" localSheetId="23">#REF!</definedName>
    <definedName name="__xlnm._FilterDatabase_24" localSheetId="25">#REF!</definedName>
    <definedName name="__xlnm._FilterDatabase_24" localSheetId="26">#REF!</definedName>
    <definedName name="__xlnm._FilterDatabase_24" localSheetId="27">#REF!</definedName>
    <definedName name="__xlnm._FilterDatabase_24" localSheetId="28">#REF!</definedName>
    <definedName name="__xlnm._FilterDatabase_24">#REF!</definedName>
    <definedName name="__xlnm._FilterDatabase_25" localSheetId="0">#REF!</definedName>
    <definedName name="__xlnm._FilterDatabase_25" localSheetId="2">#REF!</definedName>
    <definedName name="__xlnm._FilterDatabase_25" localSheetId="3">#REF!</definedName>
    <definedName name="__xlnm._FilterDatabase_25" localSheetId="7">#REF!</definedName>
    <definedName name="__xlnm._FilterDatabase_25" localSheetId="11">#REF!</definedName>
    <definedName name="__xlnm._FilterDatabase_25" localSheetId="15">#REF!</definedName>
    <definedName name="__xlnm._FilterDatabase_25" localSheetId="18">#REF!</definedName>
    <definedName name="__xlnm._FilterDatabase_25" localSheetId="19">#REF!</definedName>
    <definedName name="__xlnm._FilterDatabase_25" localSheetId="20">#REF!</definedName>
    <definedName name="__xlnm._FilterDatabase_25" localSheetId="21">#REF!</definedName>
    <definedName name="__xlnm._FilterDatabase_25" localSheetId="22">#REF!</definedName>
    <definedName name="__xlnm._FilterDatabase_25" localSheetId="23">#REF!</definedName>
    <definedName name="__xlnm._FilterDatabase_25" localSheetId="25">#REF!</definedName>
    <definedName name="__xlnm._FilterDatabase_25" localSheetId="26">#REF!</definedName>
    <definedName name="__xlnm._FilterDatabase_25" localSheetId="27">#REF!</definedName>
    <definedName name="__xlnm._FilterDatabase_25" localSheetId="28">#REF!</definedName>
    <definedName name="__xlnm._FilterDatabase_25">#REF!</definedName>
    <definedName name="__xlnm._FilterDatabase_26" localSheetId="0">#REF!</definedName>
    <definedName name="__xlnm._FilterDatabase_26" localSheetId="2">#REF!</definedName>
    <definedName name="__xlnm._FilterDatabase_26" localSheetId="3">#REF!</definedName>
    <definedName name="__xlnm._FilterDatabase_26" localSheetId="7">#REF!</definedName>
    <definedName name="__xlnm._FilterDatabase_26" localSheetId="11">#REF!</definedName>
    <definedName name="__xlnm._FilterDatabase_26" localSheetId="15">#REF!</definedName>
    <definedName name="__xlnm._FilterDatabase_26" localSheetId="18">#REF!</definedName>
    <definedName name="__xlnm._FilterDatabase_26" localSheetId="19">#REF!</definedName>
    <definedName name="__xlnm._FilterDatabase_26" localSheetId="20">#REF!</definedName>
    <definedName name="__xlnm._FilterDatabase_26" localSheetId="21">#REF!</definedName>
    <definedName name="__xlnm._FilterDatabase_26" localSheetId="22">#REF!</definedName>
    <definedName name="__xlnm._FilterDatabase_26" localSheetId="23">#REF!</definedName>
    <definedName name="__xlnm._FilterDatabase_26" localSheetId="25">#REF!</definedName>
    <definedName name="__xlnm._FilterDatabase_26" localSheetId="26">#REF!</definedName>
    <definedName name="__xlnm._FilterDatabase_26" localSheetId="27">#REF!</definedName>
    <definedName name="__xlnm._FilterDatabase_26" localSheetId="28">#REF!</definedName>
    <definedName name="__xlnm._FilterDatabase_26">#REF!</definedName>
    <definedName name="__xlnm._FilterDatabase_27" localSheetId="0">#REF!</definedName>
    <definedName name="__xlnm._FilterDatabase_27" localSheetId="2">#REF!</definedName>
    <definedName name="__xlnm._FilterDatabase_27" localSheetId="3">#REF!</definedName>
    <definedName name="__xlnm._FilterDatabase_27" localSheetId="7">#REF!</definedName>
    <definedName name="__xlnm._FilterDatabase_27" localSheetId="11">#REF!</definedName>
    <definedName name="__xlnm._FilterDatabase_27" localSheetId="15">#REF!</definedName>
    <definedName name="__xlnm._FilterDatabase_27" localSheetId="18">#REF!</definedName>
    <definedName name="__xlnm._FilterDatabase_27" localSheetId="19">#REF!</definedName>
    <definedName name="__xlnm._FilterDatabase_27" localSheetId="20">#REF!</definedName>
    <definedName name="__xlnm._FilterDatabase_27" localSheetId="21">#REF!</definedName>
    <definedName name="__xlnm._FilterDatabase_27" localSheetId="22">#REF!</definedName>
    <definedName name="__xlnm._FilterDatabase_27" localSheetId="23">#REF!</definedName>
    <definedName name="__xlnm._FilterDatabase_27" localSheetId="25">#REF!</definedName>
    <definedName name="__xlnm._FilterDatabase_27" localSheetId="26">#REF!</definedName>
    <definedName name="__xlnm._FilterDatabase_27" localSheetId="27">'047'!$A$19:$E$40</definedName>
    <definedName name="__xlnm._FilterDatabase_27" localSheetId="28">#REF!</definedName>
    <definedName name="__xlnm._FilterDatabase_27">#REF!</definedName>
    <definedName name="__xlnm._FilterDatabase_28" localSheetId="0">#REF!</definedName>
    <definedName name="__xlnm._FilterDatabase_28" localSheetId="2">#REF!</definedName>
    <definedName name="__xlnm._FilterDatabase_28" localSheetId="3">#REF!</definedName>
    <definedName name="__xlnm._FilterDatabase_28" localSheetId="7">#REF!</definedName>
    <definedName name="__xlnm._FilterDatabase_28" localSheetId="11">#REF!</definedName>
    <definedName name="__xlnm._FilterDatabase_28" localSheetId="15">#REF!</definedName>
    <definedName name="__xlnm._FilterDatabase_28" localSheetId="18">#REF!</definedName>
    <definedName name="__xlnm._FilterDatabase_28" localSheetId="19">#REF!</definedName>
    <definedName name="__xlnm._FilterDatabase_28" localSheetId="20">#REF!</definedName>
    <definedName name="__xlnm._FilterDatabase_28" localSheetId="21">#REF!</definedName>
    <definedName name="__xlnm._FilterDatabase_28" localSheetId="22">#REF!</definedName>
    <definedName name="__xlnm._FilterDatabase_28" localSheetId="23">#REF!</definedName>
    <definedName name="__xlnm._FilterDatabase_28" localSheetId="25">#REF!</definedName>
    <definedName name="__xlnm._FilterDatabase_28" localSheetId="26">#REF!</definedName>
    <definedName name="__xlnm._FilterDatabase_28" localSheetId="27">#REF!</definedName>
    <definedName name="__xlnm._FilterDatabase_28" localSheetId="28">#REF!</definedName>
    <definedName name="__xlnm._FilterDatabase_28">#REF!</definedName>
    <definedName name="__xlnm._FilterDatabase_3" localSheetId="0">#REF!</definedName>
    <definedName name="__xlnm._FilterDatabase_3" localSheetId="2">#REF!</definedName>
    <definedName name="__xlnm._FilterDatabase_3" localSheetId="3">#REF!</definedName>
    <definedName name="__xlnm._FilterDatabase_3" localSheetId="7">#REF!</definedName>
    <definedName name="__xlnm._FilterDatabase_3" localSheetId="11">#REF!</definedName>
    <definedName name="__xlnm._FilterDatabase_3" localSheetId="15">#REF!</definedName>
    <definedName name="__xlnm._FilterDatabase_3" localSheetId="18">#REF!</definedName>
    <definedName name="__xlnm._FilterDatabase_3" localSheetId="19">#REF!</definedName>
    <definedName name="__xlnm._FilterDatabase_3" localSheetId="20">#REF!</definedName>
    <definedName name="__xlnm._FilterDatabase_3" localSheetId="21">#REF!</definedName>
    <definedName name="__xlnm._FilterDatabase_3" localSheetId="22">#REF!</definedName>
    <definedName name="__xlnm._FilterDatabase_3" localSheetId="23">#REF!</definedName>
    <definedName name="__xlnm._FilterDatabase_3" localSheetId="25">#REF!</definedName>
    <definedName name="__xlnm._FilterDatabase_3" localSheetId="26">#REF!</definedName>
    <definedName name="__xlnm._FilterDatabase_3" localSheetId="27">#REF!</definedName>
    <definedName name="__xlnm._FilterDatabase_3" localSheetId="28">#REF!</definedName>
    <definedName name="__xlnm._FilterDatabase_3">#REF!</definedName>
    <definedName name="__xlnm._FilterDatabase_4" localSheetId="0">#REF!</definedName>
    <definedName name="__xlnm._FilterDatabase_4" localSheetId="2">#REF!</definedName>
    <definedName name="__xlnm._FilterDatabase_4" localSheetId="3">#REF!</definedName>
    <definedName name="__xlnm._FilterDatabase_4" localSheetId="7">#REF!</definedName>
    <definedName name="__xlnm._FilterDatabase_4" localSheetId="11">#REF!</definedName>
    <definedName name="__xlnm._FilterDatabase_4" localSheetId="15">#REF!</definedName>
    <definedName name="__xlnm._FilterDatabase_4" localSheetId="18">#REF!</definedName>
    <definedName name="__xlnm._FilterDatabase_4" localSheetId="19">#REF!</definedName>
    <definedName name="__xlnm._FilterDatabase_4" localSheetId="20">#REF!</definedName>
    <definedName name="__xlnm._FilterDatabase_4" localSheetId="21">#REF!</definedName>
    <definedName name="__xlnm._FilterDatabase_4" localSheetId="22">#REF!</definedName>
    <definedName name="__xlnm._FilterDatabase_4" localSheetId="23">#REF!</definedName>
    <definedName name="__xlnm._FilterDatabase_4" localSheetId="25">#REF!</definedName>
    <definedName name="__xlnm._FilterDatabase_4" localSheetId="26">#REF!</definedName>
    <definedName name="__xlnm._FilterDatabase_4" localSheetId="27">#REF!</definedName>
    <definedName name="__xlnm._FilterDatabase_4" localSheetId="28">#REF!</definedName>
    <definedName name="__xlnm._FilterDatabase_4">#REF!</definedName>
    <definedName name="__xlnm._FilterDatabase_5" localSheetId="0">#REF!</definedName>
    <definedName name="__xlnm._FilterDatabase_5" localSheetId="20">#REF!</definedName>
    <definedName name="__xlnm._FilterDatabase_5" localSheetId="21">#REF!</definedName>
    <definedName name="__xlnm._FilterDatabase_5" localSheetId="28">#REF!</definedName>
    <definedName name="__xlnm._FilterDatabase_5">#REF!</definedName>
    <definedName name="__xlnm._FilterDatabase_6" localSheetId="0">#REF!</definedName>
    <definedName name="__xlnm._FilterDatabase_6" localSheetId="2">#REF!</definedName>
    <definedName name="__xlnm._FilterDatabase_6" localSheetId="3">#REF!</definedName>
    <definedName name="__xlnm._FilterDatabase_6" localSheetId="7">#REF!</definedName>
    <definedName name="__xlnm._FilterDatabase_6" localSheetId="11">#REF!</definedName>
    <definedName name="__xlnm._FilterDatabase_6" localSheetId="15">#REF!</definedName>
    <definedName name="__xlnm._FilterDatabase_6" localSheetId="18">#REF!</definedName>
    <definedName name="__xlnm._FilterDatabase_6" localSheetId="19">#REF!</definedName>
    <definedName name="__xlnm._FilterDatabase_6" localSheetId="20">#REF!</definedName>
    <definedName name="__xlnm._FilterDatabase_6" localSheetId="21">#REF!</definedName>
    <definedName name="__xlnm._FilterDatabase_6" localSheetId="22">#REF!</definedName>
    <definedName name="__xlnm._FilterDatabase_6" localSheetId="23">#REF!</definedName>
    <definedName name="__xlnm._FilterDatabase_6" localSheetId="25">#REF!</definedName>
    <definedName name="__xlnm._FilterDatabase_6" localSheetId="26">#REF!</definedName>
    <definedName name="__xlnm._FilterDatabase_6" localSheetId="27">#REF!</definedName>
    <definedName name="__xlnm._FilterDatabase_6" localSheetId="28">#REF!</definedName>
    <definedName name="__xlnm._FilterDatabase_6">#REF!</definedName>
    <definedName name="__xlnm._FilterDatabase_7" localSheetId="0">#REF!</definedName>
    <definedName name="__xlnm._FilterDatabase_7" localSheetId="2">#REF!</definedName>
    <definedName name="__xlnm._FilterDatabase_7" localSheetId="3">#REF!</definedName>
    <definedName name="__xlnm._FilterDatabase_7" localSheetId="7">#REF!</definedName>
    <definedName name="__xlnm._FilterDatabase_7" localSheetId="11">#REF!</definedName>
    <definedName name="__xlnm._FilterDatabase_7" localSheetId="15">#REF!</definedName>
    <definedName name="__xlnm._FilterDatabase_7" localSheetId="18">#REF!</definedName>
    <definedName name="__xlnm._FilterDatabase_7" localSheetId="19">#REF!</definedName>
    <definedName name="__xlnm._FilterDatabase_7" localSheetId="20">#REF!</definedName>
    <definedName name="__xlnm._FilterDatabase_7" localSheetId="21">#REF!</definedName>
    <definedName name="__xlnm._FilterDatabase_7" localSheetId="22">#REF!</definedName>
    <definedName name="__xlnm._FilterDatabase_7" localSheetId="23">#REF!</definedName>
    <definedName name="__xlnm._FilterDatabase_7" localSheetId="25">#REF!</definedName>
    <definedName name="__xlnm._FilterDatabase_7" localSheetId="26">#REF!</definedName>
    <definedName name="__xlnm._FilterDatabase_7" localSheetId="27">#REF!</definedName>
    <definedName name="__xlnm._FilterDatabase_7" localSheetId="28">#REF!</definedName>
    <definedName name="__xlnm._FilterDatabase_7">#REF!</definedName>
    <definedName name="__xlnm._FilterDatabase_8" localSheetId="0">#REF!</definedName>
    <definedName name="__xlnm._FilterDatabase_8" localSheetId="2">#REF!</definedName>
    <definedName name="__xlnm._FilterDatabase_8" localSheetId="3">#REF!</definedName>
    <definedName name="__xlnm._FilterDatabase_8" localSheetId="7">#REF!</definedName>
    <definedName name="__xlnm._FilterDatabase_8" localSheetId="11">#REF!</definedName>
    <definedName name="__xlnm._FilterDatabase_8" localSheetId="15">#REF!</definedName>
    <definedName name="__xlnm._FilterDatabase_8" localSheetId="18">#REF!</definedName>
    <definedName name="__xlnm._FilterDatabase_8" localSheetId="19">#REF!</definedName>
    <definedName name="__xlnm._FilterDatabase_8" localSheetId="20">#REF!</definedName>
    <definedName name="__xlnm._FilterDatabase_8" localSheetId="21">#REF!</definedName>
    <definedName name="__xlnm._FilterDatabase_8" localSheetId="22">#REF!</definedName>
    <definedName name="__xlnm._FilterDatabase_8" localSheetId="23">#REF!</definedName>
    <definedName name="__xlnm._FilterDatabase_8" localSheetId="25">#REF!</definedName>
    <definedName name="__xlnm._FilterDatabase_8" localSheetId="26">#REF!</definedName>
    <definedName name="__xlnm._FilterDatabase_8" localSheetId="27">#REF!</definedName>
    <definedName name="__xlnm._FilterDatabase_8" localSheetId="28">#REF!</definedName>
    <definedName name="__xlnm._FilterDatabase_8">#REF!</definedName>
    <definedName name="__xlnm._FilterDatabase_9" localSheetId="0">#REF!</definedName>
    <definedName name="__xlnm._FilterDatabase_9" localSheetId="2">#REF!</definedName>
    <definedName name="__xlnm._FilterDatabase_9" localSheetId="3">#REF!</definedName>
    <definedName name="__xlnm._FilterDatabase_9" localSheetId="7">#REF!</definedName>
    <definedName name="__xlnm._FilterDatabase_9" localSheetId="11">#REF!</definedName>
    <definedName name="__xlnm._FilterDatabase_9" localSheetId="15">#REF!</definedName>
    <definedName name="__xlnm._FilterDatabase_9" localSheetId="18">#REF!</definedName>
    <definedName name="__xlnm._FilterDatabase_9" localSheetId="19">#REF!</definedName>
    <definedName name="__xlnm._FilterDatabase_9" localSheetId="20">#REF!</definedName>
    <definedName name="__xlnm._FilterDatabase_9" localSheetId="21">#REF!</definedName>
    <definedName name="__xlnm._FilterDatabase_9" localSheetId="22">#REF!</definedName>
    <definedName name="__xlnm._FilterDatabase_9" localSheetId="23">#REF!</definedName>
    <definedName name="__xlnm._FilterDatabase_9" localSheetId="25">#REF!</definedName>
    <definedName name="__xlnm._FilterDatabase_9" localSheetId="26">#REF!</definedName>
    <definedName name="__xlnm._FilterDatabase_9" localSheetId="27">#REF!</definedName>
    <definedName name="__xlnm._FilterDatabase_9" localSheetId="28">#REF!</definedName>
    <definedName name="__xlnm._FilterDatabase_9">#REF!</definedName>
    <definedName name="__xlnm.Print_Area" localSheetId="27">'047'!$A$1:$G$53</definedName>
    <definedName name="_xlnm._FilterDatabase" localSheetId="0" hidden="1">'001 '!$A$22:$E$47</definedName>
    <definedName name="_xlnm._FilterDatabase" localSheetId="1" hidden="1">'003'!$A$20:$E$61</definedName>
    <definedName name="_xlnm._FilterDatabase" localSheetId="2" hidden="1">'004'!$A$26:$E$93</definedName>
    <definedName name="_xlnm._FilterDatabase" localSheetId="3" hidden="1">'005'!$A$26:$E$67</definedName>
    <definedName name="_xlnm._FilterDatabase" localSheetId="5" hidden="1">'007'!$A$26:$E$81</definedName>
    <definedName name="_xlnm._FilterDatabase" localSheetId="6" hidden="1">'008'!$A$26:$E$73</definedName>
    <definedName name="_xlnm._FilterDatabase" localSheetId="7" hidden="1">'009'!$A$26:$E$111</definedName>
    <definedName name="_xlnm._FilterDatabase" localSheetId="8" hidden="1">'011'!$A$26:$E$67</definedName>
    <definedName name="_xlnm._FilterDatabase" localSheetId="9" hidden="1">'013'!$A$26:$E$67</definedName>
    <definedName name="_xlnm._FilterDatabase" localSheetId="10" hidden="1">'014'!$A$26:$E$70</definedName>
    <definedName name="_xlnm._FilterDatabase" localSheetId="12" hidden="1">'018'!$A$18:$E$41</definedName>
    <definedName name="_xlnm._FilterDatabase" localSheetId="13" hidden="1">'019'!$A$25:$E$57</definedName>
    <definedName name="_xlnm._FilterDatabase" localSheetId="14" hidden="1">'020'!$A$25:$E$65</definedName>
    <definedName name="_xlnm._FilterDatabase" localSheetId="15" hidden="1">'021'!$A$24:$E$59</definedName>
    <definedName name="_xlnm._FilterDatabase" localSheetId="16" hidden="1">'022'!$A$25:$E$72</definedName>
    <definedName name="_xlnm._FilterDatabase" localSheetId="17" hidden="1">'026'!$A$25:$E$65</definedName>
    <definedName name="_xlnm._FilterDatabase" localSheetId="18" hidden="1">'027'!$A$23:$E$63</definedName>
    <definedName name="_xlnm._FilterDatabase" localSheetId="21" hidden="1">'033'!$A$25:$E$73</definedName>
    <definedName name="_xlnm._FilterDatabase" localSheetId="22" hidden="1">'036'!$A$23:$E$56</definedName>
    <definedName name="_xlnm._FilterDatabase" localSheetId="24" hidden="1">'038'!$A$22:$E$62</definedName>
    <definedName name="_xlnm._FilterDatabase" localSheetId="26" hidden="1">'043'!$A$18:$E$68</definedName>
    <definedName name="_xlnm._FilterDatabase" localSheetId="28" hidden="1">'096'!$A$18:$E$39</definedName>
    <definedName name="_xlnm.Print_Titles" localSheetId="29">Разработочная!$4:$5</definedName>
    <definedName name="_xlnm.Print_Area" localSheetId="0">'001 '!$A$1:$G$47</definedName>
    <definedName name="_xlnm.Print_Area" localSheetId="1">'003'!$A$1:$G$74</definedName>
    <definedName name="_xlnm.Print_Area" localSheetId="2">'004'!$A$1:$G$102</definedName>
    <definedName name="_xlnm.Print_Area" localSheetId="3">'005'!$A$1:$G$78</definedName>
    <definedName name="_xlnm.Print_Area" localSheetId="4">'006'!$A$1:$G$73</definedName>
    <definedName name="_xlnm.Print_Area" localSheetId="5">'007'!$A$1:$G$93</definedName>
    <definedName name="_xlnm.Print_Area" localSheetId="6">'008'!$A$1:$G$87</definedName>
    <definedName name="_xlnm.Print_Area" localSheetId="7">'009'!$A$1:$G$127</definedName>
    <definedName name="_xlnm.Print_Area" localSheetId="8">'011'!$A$1:$G$77</definedName>
    <definedName name="_xlnm.Print_Area" localSheetId="9">'013'!$A$1:$G$77</definedName>
    <definedName name="_xlnm.Print_Area" localSheetId="10">'014'!$A$1:$G$79</definedName>
    <definedName name="_xlnm.Print_Area" localSheetId="11">'016'!$A$1:$G$73</definedName>
    <definedName name="_xlnm.Print_Area" localSheetId="12">'018'!$A$1:$G$54</definedName>
    <definedName name="_xlnm.Print_Area" localSheetId="13">'019'!$A$1:$G$57</definedName>
    <definedName name="_xlnm.Print_Area" localSheetId="14">'020'!$A$1:$G$77</definedName>
    <definedName name="_xlnm.Print_Area" localSheetId="15">'021'!$A$1:$G$59</definedName>
    <definedName name="_xlnm.Print_Area" localSheetId="16">'022'!$A$1:$G$81</definedName>
    <definedName name="_xlnm.Print_Area" localSheetId="17">'026'!$A$1:$G$75</definedName>
    <definedName name="_xlnm.Print_Area" localSheetId="18">'027'!$A$1:$G$74</definedName>
    <definedName name="_xlnm.Print_Area" localSheetId="19">'029'!$A$1:$G$70</definedName>
    <definedName name="_xlnm.Print_Area" localSheetId="20">'030 '!$A$1:$G$43</definedName>
    <definedName name="_xlnm.Print_Area" localSheetId="21">'033'!$A$1:$G$87</definedName>
    <definedName name="_xlnm.Print_Area" localSheetId="22">'036'!$A$1:$G$56</definedName>
    <definedName name="_xlnm.Print_Area" localSheetId="23">'037'!$A$1:$G$47</definedName>
    <definedName name="_xlnm.Print_Area" localSheetId="24">'038'!$A$1:$G$62</definedName>
    <definedName name="_xlnm.Print_Area" localSheetId="25">'039'!$A$1:$G$59</definedName>
    <definedName name="_xlnm.Print_Area" localSheetId="26">'043'!$A$1:$G$68</definedName>
    <definedName name="_xlnm.Print_Area" localSheetId="27">'047'!$A$1:$G$53</definedName>
    <definedName name="_xlnm.Print_Area" localSheetId="28">'096'!$A$1:$G$39</definedName>
    <definedName name="п" localSheetId="0">#REF!</definedName>
    <definedName name="п" localSheetId="2">#REF!</definedName>
    <definedName name="п" localSheetId="3">#REF!</definedName>
    <definedName name="п" localSheetId="7">#REF!</definedName>
    <definedName name="п" localSheetId="11">#REF!</definedName>
    <definedName name="п" localSheetId="15">#REF!</definedName>
    <definedName name="п" localSheetId="18">#REF!</definedName>
    <definedName name="п" localSheetId="19">#REF!</definedName>
    <definedName name="п" localSheetId="20">#REF!</definedName>
    <definedName name="п" localSheetId="21">#REF!</definedName>
    <definedName name="п" localSheetId="22">#REF!</definedName>
    <definedName name="п" localSheetId="23">#REF!</definedName>
    <definedName name="п" localSheetId="26">#REF!</definedName>
    <definedName name="п" localSheetId="28">#REF!</definedName>
    <definedName name="п">#REF!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5" i="48" l="1"/>
  <c r="D39" i="33" l="1"/>
  <c r="C39" i="33"/>
  <c r="E58" i="33"/>
  <c r="E79" i="20"/>
  <c r="E47" i="20" s="1"/>
  <c r="D59" i="35"/>
  <c r="E40" i="52" l="1"/>
  <c r="E72" i="17" l="1"/>
  <c r="E53" i="31"/>
  <c r="E38" i="55"/>
  <c r="E67" i="43" l="1"/>
  <c r="E61" i="29"/>
  <c r="E67" i="54"/>
  <c r="E69" i="46"/>
  <c r="E58" i="41"/>
  <c r="E59" i="25"/>
  <c r="E67" i="24"/>
  <c r="E58" i="42"/>
  <c r="E61" i="22"/>
  <c r="E64" i="20"/>
  <c r="E61" i="19"/>
  <c r="E61" i="18"/>
  <c r="E108" i="48"/>
  <c r="E70" i="4"/>
  <c r="E74" i="3"/>
  <c r="E60" i="49"/>
  <c r="E87" i="50"/>
  <c r="E73" i="35"/>
  <c r="E74" i="35" s="1"/>
  <c r="F13" i="56"/>
  <c r="F16" i="56"/>
  <c r="D46" i="56"/>
  <c r="E46" i="56"/>
  <c r="F46" i="56"/>
  <c r="G46" i="56"/>
  <c r="D47" i="56"/>
  <c r="E47" i="56"/>
  <c r="G47" i="56"/>
  <c r="C47" i="56"/>
  <c r="C46" i="56"/>
  <c r="C48" i="56" s="1"/>
  <c r="H35" i="56"/>
  <c r="D43" i="56"/>
  <c r="E43" i="56"/>
  <c r="F43" i="56"/>
  <c r="G43" i="56"/>
  <c r="H7" i="56"/>
  <c r="H8" i="56"/>
  <c r="H9" i="56"/>
  <c r="H10" i="56"/>
  <c r="H11" i="56"/>
  <c r="H12" i="56"/>
  <c r="H13" i="56"/>
  <c r="H14" i="56"/>
  <c r="H15" i="56"/>
  <c r="H17" i="56"/>
  <c r="H18" i="56"/>
  <c r="H19" i="56"/>
  <c r="H20" i="56"/>
  <c r="H21" i="56"/>
  <c r="H22" i="56"/>
  <c r="H23" i="56"/>
  <c r="H24" i="56"/>
  <c r="H25" i="56"/>
  <c r="H26" i="56"/>
  <c r="H27" i="56"/>
  <c r="H28" i="56"/>
  <c r="H29" i="56"/>
  <c r="H30" i="56"/>
  <c r="H31" i="56"/>
  <c r="H32" i="56"/>
  <c r="H33" i="56"/>
  <c r="H34" i="56"/>
  <c r="H36" i="56"/>
  <c r="H37" i="56"/>
  <c r="H38" i="56"/>
  <c r="H39" i="56"/>
  <c r="H40" i="56"/>
  <c r="H41" i="56"/>
  <c r="H6" i="56"/>
  <c r="C43" i="56"/>
  <c r="E48" i="56" l="1"/>
  <c r="D48" i="56"/>
  <c r="G48" i="56"/>
  <c r="F47" i="56"/>
  <c r="F48" i="56" s="1"/>
  <c r="H16" i="56"/>
  <c r="H47" i="56" s="1"/>
  <c r="H46" i="56"/>
  <c r="E34" i="53"/>
  <c r="H43" i="56" l="1"/>
  <c r="H48" i="56"/>
  <c r="E55" i="40" l="1"/>
  <c r="E52" i="34"/>
  <c r="E56" i="21"/>
  <c r="E71" i="47"/>
  <c r="E67" i="4"/>
  <c r="E91" i="4"/>
  <c r="E99" i="3"/>
  <c r="E97" i="3"/>
  <c r="D40" i="52"/>
  <c r="C40" i="52"/>
  <c r="G39" i="55" l="1"/>
  <c r="F39" i="55"/>
  <c r="E39" i="55"/>
  <c r="G87" i="54"/>
  <c r="G45" i="54" s="1"/>
  <c r="F87" i="54"/>
  <c r="F45" i="54" s="1"/>
  <c r="C87" i="54"/>
  <c r="C45" i="54" s="1"/>
  <c r="E86" i="54"/>
  <c r="E87" i="54" s="1"/>
  <c r="E45" i="54" s="1"/>
  <c r="D86" i="54"/>
  <c r="D87" i="54" s="1"/>
  <c r="D45" i="54" s="1"/>
  <c r="G69" i="54"/>
  <c r="G44" i="54" s="1"/>
  <c r="F69" i="54"/>
  <c r="F44" i="54" s="1"/>
  <c r="E69" i="54"/>
  <c r="E44" i="54" s="1"/>
  <c r="C69" i="54"/>
  <c r="D67" i="54"/>
  <c r="D69" i="54" s="1"/>
  <c r="D44" i="54" s="1"/>
  <c r="C44" i="54"/>
  <c r="G102" i="50"/>
  <c r="G48" i="50" s="1"/>
  <c r="F102" i="50"/>
  <c r="E102" i="50"/>
  <c r="E48" i="50" s="1"/>
  <c r="D102" i="50"/>
  <c r="D48" i="50" s="1"/>
  <c r="C102" i="50"/>
  <c r="C48" i="50" s="1"/>
  <c r="G84" i="50"/>
  <c r="G88" i="50" s="1"/>
  <c r="G47" i="50" s="1"/>
  <c r="F84" i="50"/>
  <c r="F88" i="50" s="1"/>
  <c r="F47" i="50" s="1"/>
  <c r="E84" i="50"/>
  <c r="E88" i="50" s="1"/>
  <c r="E47" i="50" s="1"/>
  <c r="D84" i="50"/>
  <c r="D88" i="50" s="1"/>
  <c r="D47" i="50" s="1"/>
  <c r="C84" i="50"/>
  <c r="C88" i="50" s="1"/>
  <c r="C47" i="50" s="1"/>
  <c r="E73" i="50"/>
  <c r="E69" i="50"/>
  <c r="E65" i="50"/>
  <c r="E61" i="50"/>
  <c r="G57" i="50"/>
  <c r="F57" i="50"/>
  <c r="E57" i="50"/>
  <c r="D57" i="50"/>
  <c r="C57" i="50"/>
  <c r="F48" i="50"/>
  <c r="G78" i="49"/>
  <c r="F78" i="49"/>
  <c r="F42" i="49" s="1"/>
  <c r="D78" i="49"/>
  <c r="C78" i="49"/>
  <c r="C42" i="49" s="1"/>
  <c r="E77" i="49"/>
  <c r="E78" i="49" s="1"/>
  <c r="E42" i="49" s="1"/>
  <c r="E62" i="49"/>
  <c r="E41" i="49" s="1"/>
  <c r="E43" i="49" s="1"/>
  <c r="C62" i="49"/>
  <c r="D61" i="49"/>
  <c r="D60" i="49" s="1"/>
  <c r="D62" i="49" s="1"/>
  <c r="D41" i="49" s="1"/>
  <c r="G60" i="49"/>
  <c r="G62" i="49" s="1"/>
  <c r="G41" i="49" s="1"/>
  <c r="F60" i="49"/>
  <c r="F62" i="49" s="1"/>
  <c r="F41" i="49" s="1"/>
  <c r="G51" i="49"/>
  <c r="F51" i="49"/>
  <c r="E51" i="49"/>
  <c r="G42" i="49"/>
  <c r="D42" i="49"/>
  <c r="C41" i="49"/>
  <c r="G127" i="48"/>
  <c r="F127" i="48"/>
  <c r="C127" i="48"/>
  <c r="E126" i="48"/>
  <c r="E127" i="48" s="1"/>
  <c r="E49" i="48" s="1"/>
  <c r="D126" i="48"/>
  <c r="D127" i="48" s="1"/>
  <c r="D49" i="48" s="1"/>
  <c r="K114" i="48"/>
  <c r="F109" i="48"/>
  <c r="F48" i="48" s="1"/>
  <c r="C109" i="48"/>
  <c r="C48" i="48" s="1"/>
  <c r="D108" i="48"/>
  <c r="D107" i="48"/>
  <c r="H107" i="48" s="1"/>
  <c r="D106" i="48"/>
  <c r="D105" i="48" s="1"/>
  <c r="D109" i="48" s="1"/>
  <c r="D48" i="48" s="1"/>
  <c r="D50" i="48" s="1"/>
  <c r="E109" i="48"/>
  <c r="E48" i="48" s="1"/>
  <c r="E93" i="48"/>
  <c r="E86" i="48"/>
  <c r="E79" i="48"/>
  <c r="E63" i="48"/>
  <c r="E61" i="48"/>
  <c r="G49" i="48"/>
  <c r="F49" i="48"/>
  <c r="C49" i="48"/>
  <c r="G48" i="48"/>
  <c r="K44" i="48"/>
  <c r="I41" i="48"/>
  <c r="H41" i="48"/>
  <c r="J39" i="48"/>
  <c r="J41" i="48" s="1"/>
  <c r="G72" i="47"/>
  <c r="F72" i="47"/>
  <c r="D72" i="47"/>
  <c r="C72" i="47"/>
  <c r="E72" i="47"/>
  <c r="G54" i="47"/>
  <c r="G57" i="47" s="1"/>
  <c r="F54" i="47"/>
  <c r="F57" i="47" s="1"/>
  <c r="E54" i="47"/>
  <c r="E57" i="47" s="1"/>
  <c r="D54" i="47"/>
  <c r="D57" i="47" s="1"/>
  <c r="C54" i="47"/>
  <c r="C57" i="47" s="1"/>
  <c r="G41" i="47"/>
  <c r="F41" i="47"/>
  <c r="E41" i="47"/>
  <c r="D41" i="47"/>
  <c r="C41" i="47"/>
  <c r="E40" i="47"/>
  <c r="C40" i="47"/>
  <c r="G70" i="46"/>
  <c r="G40" i="46" s="1"/>
  <c r="F70" i="46"/>
  <c r="F40" i="46" s="1"/>
  <c r="E70" i="46"/>
  <c r="E40" i="46" s="1"/>
  <c r="D70" i="46"/>
  <c r="D40" i="46" s="1"/>
  <c r="C70" i="46"/>
  <c r="C40" i="46" s="1"/>
  <c r="G55" i="46"/>
  <c r="G39" i="46" s="1"/>
  <c r="F55" i="46"/>
  <c r="E55" i="46"/>
  <c r="D54" i="46"/>
  <c r="D53" i="46" s="1"/>
  <c r="D55" i="46" s="1"/>
  <c r="D39" i="46" s="1"/>
  <c r="C53" i="46"/>
  <c r="C55" i="46" s="1"/>
  <c r="C39" i="46" s="1"/>
  <c r="F39" i="46"/>
  <c r="E39" i="46"/>
  <c r="G68" i="43"/>
  <c r="G35" i="43" s="1"/>
  <c r="F68" i="43"/>
  <c r="F35" i="43" s="1"/>
  <c r="D68" i="43"/>
  <c r="C68" i="43"/>
  <c r="E68" i="43"/>
  <c r="E35" i="43" s="1"/>
  <c r="G48" i="43"/>
  <c r="G51" i="43" s="1"/>
  <c r="G34" i="43" s="1"/>
  <c r="F48" i="43"/>
  <c r="F51" i="43" s="1"/>
  <c r="F34" i="43" s="1"/>
  <c r="E48" i="43"/>
  <c r="E51" i="43" s="1"/>
  <c r="E34" i="43" s="1"/>
  <c r="D48" i="43"/>
  <c r="D51" i="43" s="1"/>
  <c r="D34" i="43" s="1"/>
  <c r="C48" i="43"/>
  <c r="C51" i="43" s="1"/>
  <c r="C34" i="43" s="1"/>
  <c r="D35" i="43"/>
  <c r="C35" i="43"/>
  <c r="C36" i="43" l="1"/>
  <c r="G41" i="46"/>
  <c r="G40" i="47"/>
  <c r="C50" i="48"/>
  <c r="D40" i="47"/>
  <c r="D42" i="47" s="1"/>
  <c r="F50" i="48"/>
  <c r="G36" i="43"/>
  <c r="E36" i="43"/>
  <c r="E46" i="54"/>
  <c r="F46" i="54"/>
  <c r="D43" i="49"/>
  <c r="G43" i="49"/>
  <c r="E49" i="50"/>
  <c r="G46" i="54"/>
  <c r="D46" i="54"/>
  <c r="C41" i="46"/>
  <c r="C46" i="54"/>
  <c r="D36" i="43"/>
  <c r="F41" i="46"/>
  <c r="D41" i="46"/>
  <c r="E42" i="47"/>
  <c r="I42" i="48"/>
  <c r="G50" i="48"/>
  <c r="F49" i="50"/>
  <c r="E41" i="46"/>
  <c r="C43" i="49"/>
  <c r="E50" i="48"/>
  <c r="F43" i="49"/>
  <c r="C49" i="50"/>
  <c r="G49" i="50"/>
  <c r="F40" i="47"/>
  <c r="F42" i="47" s="1"/>
  <c r="F36" i="43"/>
  <c r="C42" i="47"/>
  <c r="G42" i="47"/>
  <c r="D49" i="50"/>
  <c r="J42" i="48"/>
  <c r="L41" i="48"/>
  <c r="K41" i="48"/>
  <c r="G59" i="42" l="1"/>
  <c r="G43" i="42" s="1"/>
  <c r="G45" i="42" s="1"/>
  <c r="F59" i="42"/>
  <c r="D59" i="42"/>
  <c r="D43" i="42" s="1"/>
  <c r="D45" i="42" s="1"/>
  <c r="C59" i="42"/>
  <c r="C43" i="42" s="1"/>
  <c r="C45" i="42" s="1"/>
  <c r="E59" i="42"/>
  <c r="E43" i="42" s="1"/>
  <c r="E45" i="42" s="1"/>
  <c r="F43" i="42"/>
  <c r="F45" i="42" s="1"/>
  <c r="G74" i="41"/>
  <c r="F74" i="41"/>
  <c r="F43" i="41" s="1"/>
  <c r="E74" i="41"/>
  <c r="E43" i="41" s="1"/>
  <c r="D74" i="41"/>
  <c r="D43" i="41" s="1"/>
  <c r="C74" i="41"/>
  <c r="D58" i="41"/>
  <c r="G56" i="41"/>
  <c r="G59" i="41" s="1"/>
  <c r="G42" i="41" s="1"/>
  <c r="F56" i="41"/>
  <c r="F59" i="41" s="1"/>
  <c r="F42" i="41" s="1"/>
  <c r="E56" i="41"/>
  <c r="E59" i="41" s="1"/>
  <c r="E42" i="41" s="1"/>
  <c r="D56" i="41"/>
  <c r="D59" i="41" s="1"/>
  <c r="D42" i="41" s="1"/>
  <c r="C56" i="41"/>
  <c r="C59" i="41" s="1"/>
  <c r="C42" i="41" s="1"/>
  <c r="G43" i="41"/>
  <c r="C43" i="41"/>
  <c r="F56" i="40"/>
  <c r="E56" i="40"/>
  <c r="E40" i="40" s="1"/>
  <c r="E42" i="40" s="1"/>
  <c r="D55" i="40"/>
  <c r="D56" i="40" s="1"/>
  <c r="D40" i="40" s="1"/>
  <c r="D42" i="40" s="1"/>
  <c r="G54" i="40"/>
  <c r="G56" i="40" s="1"/>
  <c r="G40" i="40" s="1"/>
  <c r="G42" i="40" s="1"/>
  <c r="F54" i="40"/>
  <c r="E54" i="40"/>
  <c r="D54" i="40"/>
  <c r="C54" i="40"/>
  <c r="C56" i="40" s="1"/>
  <c r="C40" i="40" s="1"/>
  <c r="C42" i="40" s="1"/>
  <c r="F40" i="40"/>
  <c r="F42" i="40" s="1"/>
  <c r="D44" i="41" l="1"/>
  <c r="F44" i="41"/>
  <c r="C44" i="41"/>
  <c r="G44" i="41"/>
  <c r="E44" i="41"/>
  <c r="G74" i="35"/>
  <c r="F74" i="35"/>
  <c r="D74" i="35"/>
  <c r="C74" i="35"/>
  <c r="G57" i="35"/>
  <c r="G59" i="35" s="1"/>
  <c r="F57" i="35"/>
  <c r="F59" i="35" s="1"/>
  <c r="E57" i="35"/>
  <c r="E59" i="35" s="1"/>
  <c r="C57" i="35"/>
  <c r="C59" i="35" s="1"/>
  <c r="G40" i="35"/>
  <c r="F40" i="35"/>
  <c r="E40" i="35"/>
  <c r="D40" i="35"/>
  <c r="C40" i="35"/>
  <c r="F39" i="35"/>
  <c r="D41" i="35"/>
  <c r="C39" i="35"/>
  <c r="C41" i="35" s="1"/>
  <c r="G39" i="35" l="1"/>
  <c r="G41" i="35" s="1"/>
  <c r="E39" i="35"/>
  <c r="E41" i="35" s="1"/>
  <c r="F41" i="35"/>
  <c r="E55" i="22"/>
  <c r="E41" i="29"/>
  <c r="D41" i="29"/>
  <c r="F68" i="24" l="1"/>
  <c r="G68" i="24"/>
  <c r="D59" i="33" l="1"/>
  <c r="D38" i="33" s="1"/>
  <c r="E59" i="33"/>
  <c r="E38" i="33" s="1"/>
  <c r="F59" i="33"/>
  <c r="F38" i="33" s="1"/>
  <c r="G59" i="33"/>
  <c r="G38" i="33" s="1"/>
  <c r="C59" i="33"/>
  <c r="C38" i="33" s="1"/>
  <c r="G53" i="34" l="1"/>
  <c r="G38" i="34" s="1"/>
  <c r="F53" i="34"/>
  <c r="F38" i="34" s="1"/>
  <c r="D53" i="34"/>
  <c r="D38" i="34" s="1"/>
  <c r="C53" i="34"/>
  <c r="C38" i="34" s="1"/>
  <c r="E53" i="34"/>
  <c r="E38" i="34" s="1"/>
  <c r="G40" i="33" l="1"/>
  <c r="D38" i="31"/>
  <c r="E38" i="31"/>
  <c r="F38" i="31"/>
  <c r="G38" i="31"/>
  <c r="G54" i="31"/>
  <c r="F54" i="31"/>
  <c r="E54" i="31"/>
  <c r="D54" i="31"/>
  <c r="C54" i="31"/>
  <c r="C38" i="31"/>
  <c r="F62" i="29"/>
  <c r="E62" i="29"/>
  <c r="D62" i="29"/>
  <c r="C62" i="29"/>
  <c r="C41" i="29" s="1"/>
  <c r="F46" i="4"/>
  <c r="G46" i="4"/>
  <c r="F47" i="4"/>
  <c r="G47" i="4"/>
  <c r="E87" i="4"/>
  <c r="E47" i="4" s="1"/>
  <c r="C87" i="4"/>
  <c r="C47" i="4" s="1"/>
  <c r="D86" i="4"/>
  <c r="D87" i="4" s="1"/>
  <c r="D47" i="4" s="1"/>
  <c r="D70" i="4"/>
  <c r="D68" i="4"/>
  <c r="E71" i="4"/>
  <c r="E46" i="4" s="1"/>
  <c r="C71" i="4"/>
  <c r="C46" i="4" s="1"/>
  <c r="D59" i="25"/>
  <c r="F43" i="24"/>
  <c r="G43" i="24"/>
  <c r="G81" i="24"/>
  <c r="G44" i="24" s="1"/>
  <c r="F81" i="24"/>
  <c r="F44" i="24" s="1"/>
  <c r="E81" i="24"/>
  <c r="E44" i="24" s="1"/>
  <c r="D81" i="24"/>
  <c r="D44" i="24" s="1"/>
  <c r="C81" i="24"/>
  <c r="C44" i="24" s="1"/>
  <c r="E65" i="24"/>
  <c r="E68" i="24" s="1"/>
  <c r="E43" i="24" s="1"/>
  <c r="D65" i="24"/>
  <c r="D68" i="24" s="1"/>
  <c r="D43" i="24" s="1"/>
  <c r="C65" i="24"/>
  <c r="C68" i="24" s="1"/>
  <c r="C43" i="24" s="1"/>
  <c r="D67" i="4" l="1"/>
  <c r="D71" i="4" s="1"/>
  <c r="D46" i="4" s="1"/>
  <c r="D40" i="33"/>
  <c r="E40" i="33"/>
  <c r="F40" i="33"/>
  <c r="C40" i="33"/>
  <c r="G39" i="31"/>
  <c r="F39" i="31"/>
  <c r="E39" i="31"/>
  <c r="C39" i="31"/>
  <c r="D39" i="31"/>
  <c r="E53" i="24"/>
  <c r="G45" i="22"/>
  <c r="G46" i="22"/>
  <c r="F77" i="22"/>
  <c r="F46" i="22" s="1"/>
  <c r="E77" i="22"/>
  <c r="E46" i="22" s="1"/>
  <c r="C77" i="22"/>
  <c r="C46" i="22" s="1"/>
  <c r="D76" i="22"/>
  <c r="D77" i="22" s="1"/>
  <c r="D46" i="22" s="1"/>
  <c r="F62" i="22"/>
  <c r="F45" i="22" s="1"/>
  <c r="D61" i="22"/>
  <c r="D59" i="22" s="1"/>
  <c r="D62" i="22" s="1"/>
  <c r="D45" i="22" s="1"/>
  <c r="E59" i="22"/>
  <c r="E62" i="22" s="1"/>
  <c r="E45" i="22" s="1"/>
  <c r="C59" i="22"/>
  <c r="C62" i="22" s="1"/>
  <c r="C45" i="22" s="1"/>
  <c r="G79" i="20"/>
  <c r="G47" i="20" s="1"/>
  <c r="F79" i="20"/>
  <c r="F47" i="20" s="1"/>
  <c r="D79" i="20"/>
  <c r="D47" i="20" s="1"/>
  <c r="C79" i="20"/>
  <c r="C47" i="20" s="1"/>
  <c r="D74" i="20"/>
  <c r="G62" i="20"/>
  <c r="G65" i="20" s="1"/>
  <c r="G46" i="20" s="1"/>
  <c r="F62" i="20"/>
  <c r="F65" i="20" s="1"/>
  <c r="F46" i="20" s="1"/>
  <c r="E62" i="20"/>
  <c r="E65" i="20" s="1"/>
  <c r="E46" i="20" s="1"/>
  <c r="E48" i="20" s="1"/>
  <c r="D62" i="20"/>
  <c r="D65" i="20" s="1"/>
  <c r="D46" i="20" s="1"/>
  <c r="C62" i="20"/>
  <c r="C65" i="20" s="1"/>
  <c r="C46" i="20" s="1"/>
  <c r="C48" i="20" l="1"/>
  <c r="G77" i="19"/>
  <c r="G46" i="19" s="1"/>
  <c r="F77" i="19"/>
  <c r="F46" i="19" s="1"/>
  <c r="E77" i="19"/>
  <c r="E46" i="19" s="1"/>
  <c r="D77" i="19"/>
  <c r="D46" i="19" s="1"/>
  <c r="C77" i="19"/>
  <c r="C46" i="19" s="1"/>
  <c r="G59" i="18" l="1"/>
  <c r="G62" i="18" s="1"/>
  <c r="G44" i="18" s="1"/>
  <c r="F59" i="18"/>
  <c r="F62" i="18" s="1"/>
  <c r="F44" i="18" s="1"/>
  <c r="E59" i="18"/>
  <c r="E62" i="18" s="1"/>
  <c r="E44" i="18" s="1"/>
  <c r="D59" i="18"/>
  <c r="D62" i="18" s="1"/>
  <c r="D44" i="18" s="1"/>
  <c r="C59" i="18"/>
  <c r="C62" i="18" s="1"/>
  <c r="C44" i="18" s="1"/>
  <c r="G43" i="29" l="1"/>
  <c r="F43" i="29"/>
  <c r="E43" i="29"/>
  <c r="D43" i="29"/>
  <c r="C43" i="29"/>
  <c r="G75" i="25"/>
  <c r="F75" i="25"/>
  <c r="E75" i="25"/>
  <c r="D75" i="25"/>
  <c r="C75" i="25"/>
  <c r="G60" i="25"/>
  <c r="G44" i="25" s="1"/>
  <c r="F60" i="25"/>
  <c r="F44" i="25" s="1"/>
  <c r="F46" i="25" s="1"/>
  <c r="E60" i="25"/>
  <c r="E44" i="25" s="1"/>
  <c r="E46" i="25" s="1"/>
  <c r="D60" i="25"/>
  <c r="D44" i="25" s="1"/>
  <c r="D46" i="25" s="1"/>
  <c r="C60" i="25"/>
  <c r="C44" i="25" s="1"/>
  <c r="G46" i="25"/>
  <c r="C46" i="25"/>
  <c r="G45" i="24"/>
  <c r="F45" i="24"/>
  <c r="E45" i="24"/>
  <c r="D45" i="24"/>
  <c r="C45" i="24"/>
  <c r="G47" i="22"/>
  <c r="F47" i="22"/>
  <c r="E47" i="22"/>
  <c r="D47" i="22"/>
  <c r="C47" i="22"/>
  <c r="G57" i="21"/>
  <c r="G43" i="21" s="1"/>
  <c r="G44" i="21" s="1"/>
  <c r="F57" i="21"/>
  <c r="F43" i="21" s="1"/>
  <c r="F44" i="21" s="1"/>
  <c r="E57" i="21"/>
  <c r="E43" i="21" s="1"/>
  <c r="E44" i="21" s="1"/>
  <c r="D57" i="21"/>
  <c r="D43" i="21" s="1"/>
  <c r="D44" i="21" s="1"/>
  <c r="C57" i="21"/>
  <c r="C43" i="21" s="1"/>
  <c r="C44" i="21" s="1"/>
  <c r="G48" i="20"/>
  <c r="F48" i="20"/>
  <c r="D48" i="20"/>
  <c r="G62" i="19"/>
  <c r="G45" i="19" s="1"/>
  <c r="G47" i="19" s="1"/>
  <c r="F62" i="19"/>
  <c r="F45" i="19" s="1"/>
  <c r="E62" i="19"/>
  <c r="E45" i="19" s="1"/>
  <c r="E47" i="19" s="1"/>
  <c r="D62" i="19"/>
  <c r="D45" i="19" s="1"/>
  <c r="D47" i="19" s="1"/>
  <c r="C62" i="19"/>
  <c r="C45" i="19" s="1"/>
  <c r="C47" i="19" s="1"/>
  <c r="F47" i="19"/>
  <c r="G77" i="18"/>
  <c r="G45" i="18" s="1"/>
  <c r="G46" i="18" s="1"/>
  <c r="F77" i="18"/>
  <c r="F45" i="18" s="1"/>
  <c r="F46" i="18" s="1"/>
  <c r="E77" i="18"/>
  <c r="E45" i="18" s="1"/>
  <c r="E46" i="18" s="1"/>
  <c r="D77" i="18"/>
  <c r="D45" i="18" s="1"/>
  <c r="D46" i="18" s="1"/>
  <c r="C77" i="18"/>
  <c r="C45" i="18" s="1"/>
  <c r="C46" i="18" s="1"/>
  <c r="G46" i="3" l="1"/>
  <c r="F76" i="3"/>
  <c r="F46" i="3" s="1"/>
  <c r="E76" i="3"/>
  <c r="E46" i="3" s="1"/>
  <c r="D74" i="3"/>
  <c r="D76" i="3" s="1"/>
  <c r="D46" i="3" s="1"/>
  <c r="C74" i="3"/>
  <c r="C76" i="3" s="1"/>
  <c r="C46" i="3" s="1"/>
  <c r="G73" i="17"/>
  <c r="F73" i="17"/>
  <c r="E73" i="17"/>
  <c r="D73" i="17"/>
  <c r="C73" i="17"/>
  <c r="G55" i="17"/>
  <c r="F55" i="17"/>
  <c r="E39" i="17"/>
  <c r="D53" i="17"/>
  <c r="D55" i="17" s="1"/>
  <c r="C53" i="17"/>
  <c r="C55" i="17" s="1"/>
  <c r="G40" i="17"/>
  <c r="F40" i="17"/>
  <c r="E40" i="17"/>
  <c r="D40" i="17"/>
  <c r="C40" i="17"/>
  <c r="F39" i="17"/>
  <c r="F41" i="17" s="1"/>
  <c r="D39" i="17" l="1"/>
  <c r="D41" i="17" s="1"/>
  <c r="E41" i="17"/>
  <c r="E55" i="17"/>
  <c r="C39" i="17"/>
  <c r="C41" i="17" s="1"/>
  <c r="G39" i="17"/>
  <c r="G41" i="17" s="1"/>
  <c r="G48" i="4" l="1"/>
  <c r="F48" i="4"/>
  <c r="E48" i="4"/>
  <c r="D48" i="4"/>
  <c r="C48" i="4"/>
  <c r="G93" i="3"/>
  <c r="G47" i="3" s="1"/>
  <c r="G48" i="3" s="1"/>
  <c r="F93" i="3"/>
  <c r="F47" i="3" s="1"/>
  <c r="F48" i="3" s="1"/>
  <c r="E93" i="3"/>
  <c r="E47" i="3" s="1"/>
  <c r="E48" i="3" s="1"/>
  <c r="D93" i="3"/>
  <c r="D47" i="3" s="1"/>
  <c r="D48" i="3" s="1"/>
  <c r="C93" i="3"/>
  <c r="C47" i="3" s="1"/>
  <c r="C48" i="3" s="1"/>
</calcChain>
</file>

<file path=xl/sharedStrings.xml><?xml version="1.0" encoding="utf-8"?>
<sst xmlns="http://schemas.openxmlformats.org/spreadsheetml/2006/main" count="3239" uniqueCount="517">
  <si>
    <t>к приказу руководителя государственного учреждения</t>
  </si>
  <si>
    <t>от "____" _____________ 201___ года № _______</t>
  </si>
  <si>
    <t>БЮДЖЕТНАЯ ПРОГРАММА</t>
  </si>
  <si>
    <r>
      <rPr>
        <b/>
        <sz val="12"/>
        <color theme="1"/>
        <rFont val="Times New Roman"/>
        <family val="1"/>
        <charset val="204"/>
      </rPr>
      <t>Вид бюджетной программы</t>
    </r>
    <r>
      <rPr>
        <sz val="12"/>
        <color theme="1"/>
        <rFont val="Times New Roman"/>
        <family val="1"/>
        <charset val="204"/>
      </rPr>
      <t xml:space="preserve">: </t>
    </r>
  </si>
  <si>
    <t xml:space="preserve">УТВЕРЖДЕНИЕ-сравнение 2016-2018 с 2015 </t>
  </si>
  <si>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</si>
  <si>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</si>
  <si>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</si>
  <si>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</si>
  <si>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</si>
  <si>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</si>
  <si>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</si>
  <si>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</si>
  <si>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</si>
  <si>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</si>
  <si>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</si>
  <si>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</si>
  <si>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</si>
  <si>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</si>
  <si>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</si>
  <si>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</si>
  <si>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</si>
  <si>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</si>
  <si>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</si>
  <si>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</si>
  <si>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</si>
  <si>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Приложение __</t>
  </si>
  <si>
    <t>МП</t>
  </si>
  <si>
    <t>на 2017-2019 годы</t>
  </si>
  <si>
    <r>
      <rPr>
        <b/>
        <sz val="12"/>
        <rFont val="Times New Roman"/>
        <family val="1"/>
        <charset val="204"/>
      </rPr>
      <t xml:space="preserve">Код и наименование бюджетной программы:  </t>
    </r>
    <r>
      <rPr>
        <i/>
        <sz val="12"/>
        <rFont val="Times New Roman"/>
        <family val="1"/>
        <charset val="204"/>
      </rPr>
      <t>004 «Оказание стационарной и стационарозамещающей медицинской помощи субъектами здравоохранения по направлению специалистов первичной медико-санитарной помощи и медицинских организаций, за исключением оказываемой за счет средств республиканского бюджета»</t>
    </r>
  </si>
  <si>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</si>
  <si>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</si>
  <si>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</si>
  <si>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</si>
  <si>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</si>
  <si>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</si>
  <si>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</si>
  <si>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</si>
  <si>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</si>
  <si>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</si>
  <si>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</si>
  <si>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</si>
  <si>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r>
      <rPr>
        <b/>
        <sz val="12"/>
        <rFont val="Times New Roman"/>
        <family val="1"/>
        <charset val="204"/>
      </rPr>
      <t xml:space="preserve">Код и наименование бюджетной программы:  </t>
    </r>
    <r>
      <rPr>
        <i/>
        <sz val="12"/>
        <rFont val="Times New Roman"/>
        <family val="1"/>
        <charset val="204"/>
      </rPr>
      <t>005 «Производство крови, ее компонентов и препаратов для местных организаций здравоохранения »</t>
    </r>
  </si>
  <si>
    <t>доза</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</si>
  <si>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</si>
  <si>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</si>
  <si>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</si>
  <si>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</si>
  <si>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</si>
  <si>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</si>
  <si>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</si>
  <si>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</si>
  <si>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</si>
  <si>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</si>
  <si>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</si>
  <si>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</si>
  <si>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</si>
  <si>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</si>
  <si>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</si>
  <si>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t xml:space="preserve">Показатели конечного результата </t>
  </si>
  <si>
    <t>Плановый период</t>
  </si>
  <si>
    <t>Удержание Вич-инфекции распространенности ВИЧ-инфекции в возрастной группе 15-49 в пределах 0,2-0,6%</t>
  </si>
  <si>
    <t>%</t>
  </si>
  <si>
    <t>Удержание распространенности ВИЧ-инфекции среди молодежи в возрасте 15-24 в пределах 0,2-0,6%</t>
  </si>
  <si>
    <t>Прием врачей</t>
  </si>
  <si>
    <t>чел.</t>
  </si>
  <si>
    <t>Консультация специалистов</t>
  </si>
  <si>
    <t>Лабораторные исследование</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</si>
  <si>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</si>
  <si>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</si>
  <si>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</si>
  <si>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</si>
  <si>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r>
      <rPr>
        <b/>
        <sz val="12"/>
        <rFont val="Times New Roman"/>
        <family val="1"/>
        <charset val="204"/>
      </rPr>
      <t xml:space="preserve">Код и наименование бюджетной программы:  </t>
    </r>
    <r>
      <rPr>
        <i/>
        <sz val="12"/>
        <rFont val="Times New Roman"/>
        <family val="1"/>
        <charset val="204"/>
      </rPr>
      <t>009 «Оказание медицинской помощи лицам, страдающим туберкулезом, инфекционными заболеваниями, психическими расстройствами и расстройствами поведения, в том числе связанные с употреблением психоактивных веществ»</t>
    </r>
  </si>
  <si>
    <r>
      <rPr>
        <b/>
        <sz val="12"/>
        <rFont val="Times New Roman"/>
        <family val="1"/>
        <charset val="204"/>
      </rPr>
      <t xml:space="preserve">Код и наименование бюджетной программы:  </t>
    </r>
    <r>
      <rPr>
        <i/>
        <sz val="12"/>
        <rFont val="Times New Roman"/>
        <family val="1"/>
        <charset val="204"/>
      </rPr>
      <t>011 «Оказание скорой медицинской помощи и санитарная авиация, за исключением оказываемой за счет средств республиканского бюджета»</t>
    </r>
  </si>
  <si>
    <t>Количество вызовов</t>
  </si>
  <si>
    <t>Количество коек</t>
  </si>
  <si>
    <r>
      <rPr>
        <b/>
        <sz val="12"/>
        <rFont val="Times New Roman"/>
        <family val="1"/>
        <charset val="204"/>
      </rPr>
      <t xml:space="preserve">Код и наименование бюджетной программы:  </t>
    </r>
    <r>
      <rPr>
        <i/>
        <sz val="12"/>
        <rFont val="Times New Roman"/>
        <family val="1"/>
        <charset val="204"/>
      </rPr>
      <t>013 «Проведение патологоанатомического вскрытия»</t>
    </r>
  </si>
  <si>
    <t>Своевременное лекарственное обеспечение</t>
  </si>
  <si>
    <t xml:space="preserve">Снижение младенческой смертности </t>
  </si>
  <si>
    <t>на 1000 родившихся живыми</t>
  </si>
  <si>
    <r>
      <rPr>
        <b/>
        <sz val="12"/>
        <rFont val="Times New Roman"/>
        <family val="1"/>
        <charset val="204"/>
      </rPr>
      <t xml:space="preserve">Код и наименование бюджетной программы:  </t>
    </r>
    <r>
      <rPr>
        <i/>
        <sz val="12"/>
        <rFont val="Times New Roman"/>
        <family val="1"/>
        <charset val="204"/>
      </rPr>
      <t>014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</si>
  <si>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rPr>
        <b/>
        <sz val="12"/>
        <rFont val="Times New Roman"/>
        <family val="1"/>
        <charset val="204"/>
      </rPr>
      <t xml:space="preserve">Код и наименование бюджетной программы:  </t>
    </r>
    <r>
      <rPr>
        <i/>
        <sz val="12"/>
        <rFont val="Times New Roman"/>
        <family val="1"/>
        <charset val="204"/>
      </rPr>
      <t>019 «Обеспечение больных туберкулезом противотуберкулезными препаратами»</t>
    </r>
  </si>
  <si>
    <t xml:space="preserve">Снижение смертности от туберкулеза </t>
  </si>
  <si>
    <t>на 100 тыс населения</t>
  </si>
  <si>
    <r>
      <rPr>
        <b/>
        <sz val="12"/>
        <rFont val="Times New Roman"/>
        <family val="1"/>
        <charset val="204"/>
      </rPr>
      <t xml:space="preserve">Код и наименование бюджетной программы:  </t>
    </r>
    <r>
      <rPr>
        <i/>
        <sz val="12"/>
        <rFont val="Times New Roman"/>
        <family val="1"/>
        <charset val="204"/>
      </rPr>
      <t>020 «Обеспечение больных диабетом противодиабетическими препаратами»</t>
    </r>
  </si>
  <si>
    <t xml:space="preserve">Увеличение доли  пациентов с сахарным диабетом, находящихся в состоянии компенсанции по уровню гликированного гемоглобина </t>
  </si>
  <si>
    <t>Увеличение охвата инсулинотерапией у пациентов сахарным диабетом 2-го типа (до 20%)</t>
  </si>
  <si>
    <t>чел</t>
  </si>
  <si>
    <t>Количество больных диабетом, обеспеченных противодиабетическими препаратами</t>
  </si>
  <si>
    <t xml:space="preserve">в том числе </t>
  </si>
  <si>
    <t>онкология</t>
  </si>
  <si>
    <r>
      <rPr>
        <b/>
        <sz val="12"/>
        <rFont val="Times New Roman"/>
        <family val="1"/>
        <charset val="204"/>
      </rPr>
      <t xml:space="preserve">Код и наименование бюджетной программы:  </t>
    </r>
    <r>
      <rPr>
        <i/>
        <sz val="12"/>
        <rFont val="Times New Roman"/>
        <family val="1"/>
        <charset val="204"/>
      </rPr>
      <t>021 «Обеспечение онкогематологических больных химиопрепаратами»</t>
    </r>
  </si>
  <si>
    <t xml:space="preserve">Ожидаемая продолжительность жизни </t>
  </si>
  <si>
    <t>лет</t>
  </si>
  <si>
    <r>
      <rPr>
        <b/>
        <sz val="12"/>
        <rFont val="Times New Roman"/>
        <family val="1"/>
        <charset val="204"/>
      </rPr>
      <t xml:space="preserve">Код и наименование бюджетной программы:  </t>
    </r>
    <r>
      <rPr>
        <i/>
        <sz val="12"/>
        <rFont val="Times New Roman"/>
        <family val="1"/>
        <charset val="204"/>
      </rPr>
      <t>022 «Обеспечение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</si>
  <si>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t>Обеспечение лекарственными средствами больных аутоиммунными заболевания (в том числе миастения) и  иммунодефицитные состояния</t>
  </si>
  <si>
    <t>Обеспечение лекарственными средствами больных  ренальной анемией</t>
  </si>
  <si>
    <t>Обеспечение лекарственными средствами больных рассеянным склерозом (для больных с реметирующим, рецидивирующим течением)</t>
  </si>
  <si>
    <t>Обеспечение лекарственными средствами больных Гоше</t>
  </si>
  <si>
    <t>Обеспечение лекарственными средствами больных мукополисахаридозом</t>
  </si>
  <si>
    <t>Обеспечение лекарственными средствами больных муковисцидозом</t>
  </si>
  <si>
    <t>Обеспечение лекарственными средствами больных после пересадки органов и тканей</t>
  </si>
  <si>
    <t>Обеспечение лекарственными средствами больных прогрессирующими гломерулярными заболеваниями</t>
  </si>
  <si>
    <t>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</si>
  <si>
    <r>
      <rPr>
        <b/>
        <sz val="12"/>
        <rFont val="Times New Roman"/>
        <family val="1"/>
        <charset val="204"/>
      </rPr>
      <t xml:space="preserve">Код и наименование бюджетной программы:  </t>
    </r>
    <r>
      <rPr>
        <i/>
        <sz val="12"/>
        <rFont val="Times New Roman"/>
        <family val="1"/>
        <charset val="204"/>
      </rPr>
      <t>026 «Обеспечение факторами свертывания крови больных гемофилией»</t>
    </r>
  </si>
  <si>
    <t>Обеспечение факторами свертывания крови больных гемофилией (включая гемофилию В) взрослых</t>
  </si>
  <si>
    <t>Обеспечение факторами свертывания крови больных гемофилией детей</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</si>
  <si>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</si>
  <si>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Обеспечение противовирусными препаратами  (вирусные гепатиты В и С) детей </t>
  </si>
  <si>
    <t>Обеспечение противовирусными препаратами  (вирусные гепатиты В и С) взрослых</t>
  </si>
  <si>
    <t xml:space="preserve">Охват вакцинацией детей до года </t>
  </si>
  <si>
    <t>не менее 95%</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</si>
  <si>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</si>
  <si>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t>Уровень оснащенности медицинских организаций</t>
  </si>
  <si>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</si>
  <si>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</si>
  <si>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</si>
  <si>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</si>
  <si>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</si>
  <si>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</si>
  <si>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</si>
  <si>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</si>
  <si>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</si>
  <si>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</si>
  <si>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r>
      <rPr>
        <b/>
        <sz val="12"/>
        <rFont val="Times New Roman"/>
        <family val="1"/>
        <charset val="204"/>
      </rPr>
      <t xml:space="preserve">Код и наименование бюджетной программы:  </t>
    </r>
    <r>
      <rPr>
        <i/>
        <sz val="12"/>
        <rFont val="Times New Roman"/>
        <family val="1"/>
        <charset val="204"/>
      </rPr>
      <t>036 «Обеспечение тромболитическими препаратами больных с острым инфарктом миокарда»</t>
    </r>
  </si>
  <si>
    <t xml:space="preserve">Смертность от болезней системы кровообращения </t>
  </si>
  <si>
    <t>на 100 тыс.населения</t>
  </si>
  <si>
    <t>Обеспечение тромболитическими препаратами больных с острым инфарктом миокарда</t>
  </si>
  <si>
    <r>
      <t>в зависимости от уровня государственного управления:</t>
    </r>
    <r>
      <rPr>
        <i/>
        <sz val="12"/>
        <rFont val="Times New Roman"/>
        <family val="1"/>
        <charset val="204"/>
      </rPr>
      <t xml:space="preserve"> областная (города республиканского значения, столицы)</t>
    </r>
  </si>
  <si>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</si>
  <si>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</si>
  <si>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</si>
  <si>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компонентами крови с дополнительными свойствами безопасности </t>
    </r>
  </si>
  <si>
    <r>
      <rPr>
        <b/>
        <sz val="12"/>
        <color theme="1"/>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100% автоматизация лабораторных исследований донорской крови на трансфузионные инфекции</t>
    </r>
  </si>
  <si>
    <r>
      <t xml:space="preserve">Цель бюджетной программы: </t>
    </r>
    <r>
      <rPr>
        <i/>
        <sz val="12"/>
        <rFont val="Times New Roman"/>
        <family val="1"/>
        <charset val="204"/>
      </rPr>
      <t>Улучшение доступности и качества медицинской помощи. Обеспечение эффективной системы профилактики, диагностики, лечения и реабилитации заболеваний.</t>
    </r>
  </si>
  <si>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t>
    </r>
  </si>
  <si>
    <r>
      <t xml:space="preserve">Описание (обоснование) бюджетной программы: </t>
    </r>
    <r>
      <rPr>
        <sz val="12"/>
        <rFont val="Times New Roman"/>
        <family val="1"/>
        <charset val="204"/>
      </rPr>
      <t>Заготовка крови, ее компонентов, производство компонентов и препаратов крови, диагностических реагентов и прочие мероприятия для обеспечения кровью, ее компонентами медицинских организации на местном уровне  в рамках ГОБМП</t>
    </r>
  </si>
  <si>
    <t>Компоненты крови</t>
  </si>
  <si>
    <t>Индивидуальные подборы гемокомпонентов для медицинских организаций</t>
  </si>
  <si>
    <t>исслед.</t>
  </si>
  <si>
    <r>
      <t xml:space="preserve">Описание (обоснование) бюджетной подпрограммы: </t>
    </r>
    <r>
      <rPr>
        <i/>
        <sz val="12"/>
        <rFont val="Times New Roman"/>
        <family val="1"/>
        <charset val="204"/>
      </rPr>
      <t xml:space="preserve"> Заготовка крови, ее компонентов, производство компонентов и препаратов крови, диагностических реагентов и прочие мероприятия для обеспечения кровью, ее компонентами медицинских организации на местном уровне  в рамках ГОБМП</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</si>
  <si>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</si>
  <si>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r>
      <t xml:space="preserve">Цель бюджетной программы: </t>
    </r>
    <r>
      <rPr>
        <sz val="12"/>
        <rFont val="Times New Roman"/>
        <family val="1"/>
        <charset val="204"/>
      </rPr>
      <t xml:space="preserve">Улучшение здоровья населения </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</si>
  <si>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</si>
  <si>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Цель бюджетной программы: </t>
    </r>
    <r>
      <rPr>
        <i/>
        <sz val="12"/>
        <rFont val="Times New Roman"/>
        <family val="1"/>
        <charset val="204"/>
      </rPr>
      <t>Улучшение здоровья населения, совершенствование системы управления и финансирования, снижение темпов распространения ВИЧ-инфекции и СПИДа</t>
    </r>
  </si>
  <si>
    <t>Обеспечение антиретровирусными препаратами (лечение ВИЧ инфекции)</t>
  </si>
  <si>
    <t>исл.</t>
  </si>
  <si>
    <r>
      <t xml:space="preserve">Цель бюджетной программы: </t>
    </r>
    <r>
      <rPr>
        <sz val="12"/>
        <rFont val="Times New Roman"/>
        <family val="1"/>
        <charset val="204"/>
      </rPr>
      <t>Улучшение здоровья населения области, совершенствование системы управления и финансирования.</t>
    </r>
  </si>
  <si>
    <t>Показатель излечиваемости впервые выявленных больных чувствительным туберкулезом с микобактериями тубекулеза (МБТ) (+) не менее 85 (%)</t>
  </si>
  <si>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</si>
  <si>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</si>
  <si>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r>
      <t>Описание (обоснование) бюджетной программы:</t>
    </r>
    <r>
      <rPr>
        <sz val="12"/>
        <rFont val="Times New Roman"/>
        <family val="1"/>
        <charset val="204"/>
      </rPr>
      <t xml:space="preserve"> Оказание скорой медицинской помощи населению и санитарной авиации, за исключением оказываемой республиканской организацией</t>
    </r>
  </si>
  <si>
    <r>
      <t xml:space="preserve">Цель бюджетной программы: </t>
    </r>
    <r>
      <rPr>
        <sz val="12"/>
        <rFont val="Times New Roman"/>
        <family val="1"/>
        <charset val="204"/>
      </rPr>
      <t>Улучшение здоровья населения области, совершенствование системы управления и финансирования, оказание круглосуточной скорой медицинской помощи взрослому и детскому населению при угрожающих жизни состояниях, несчастных случаях, острых тяжелых заболеваниях как на месте происшествия, так и в пути следования; развитие инфраструктуры системы здравоохранения с целью создания условий для оказания качественной медицинской помощи, своевременное обеспечение граждан экстренной медицинской помощью</t>
    </r>
  </si>
  <si>
    <r>
      <t xml:space="preserve">Описание (обоснование) бюджетной подпрограммы: </t>
    </r>
    <r>
      <rPr>
        <i/>
        <sz val="12"/>
        <rFont val="Times New Roman"/>
        <family val="1"/>
        <charset val="204"/>
      </rPr>
      <t>Оказание скорой медицинской помощи населению и санитарной авиации, за исключением оказываемой республиканской организацией</t>
    </r>
  </si>
  <si>
    <r>
      <t xml:space="preserve">Цель бюджетной программы: </t>
    </r>
    <r>
      <rPr>
        <i/>
        <sz val="12"/>
        <rFont val="Times New Roman"/>
        <family val="1"/>
        <charset val="204"/>
      </rPr>
      <t>Установление причин смерти, обеспечение достоверных данных государственной статистики причин смерти.</t>
    </r>
  </si>
  <si>
    <t>на 100 тыс. населения</t>
  </si>
  <si>
    <t>Цитологические исследования</t>
  </si>
  <si>
    <t>Гистологические исследования биопсийных материалов</t>
  </si>
  <si>
    <t>Патологоанатомические вскрытия</t>
  </si>
  <si>
    <t>Исслед</t>
  </si>
  <si>
    <r>
      <t>Описание (обоснование) бюджетной программы:</t>
    </r>
    <r>
      <rPr>
        <sz val="12"/>
        <rFont val="Times New Roman"/>
        <family val="1"/>
        <charset val="204"/>
      </rPr>
      <t xml:space="preserve"> патологоанатомические вскрытия и патологоанатомическая диагностика: забор биологического материала и его исследование (за исключением проводимой прижизненно, возмещение затрат по которой осуществляется за счет средств республиканского бюджета); забор биологического материала и его исследование при социально-значимых заболеваниях</t>
    </r>
  </si>
  <si>
    <r>
      <t xml:space="preserve">Описание (обоснование) бюджетной подпрограммы: </t>
    </r>
    <r>
      <rPr>
        <i/>
        <sz val="12"/>
        <rFont val="Times New Roman"/>
        <family val="1"/>
        <charset val="204"/>
      </rPr>
      <t>патологоанатомические вскрытия и патологоанатомическая диагностика: забор биологического материала и его исследование (за исключением проводимой прижизненно, возмещение затрат по которой осуществляется за счет средств республиканского бюджета); забор биологического материала и его исследование при социально-значимых заболеваниях</t>
    </r>
  </si>
  <si>
    <t>Уменьшение процента задержек бригад скорой помощи при доезде до пациента</t>
  </si>
  <si>
    <r>
      <rPr>
        <b/>
        <sz val="12"/>
        <rFont val="Times New Roman"/>
        <family val="1"/>
        <charset val="204"/>
      </rPr>
      <t xml:space="preserve">Конечные результаты бюджетной программы: </t>
    </r>
    <r>
      <rPr>
        <sz val="12"/>
        <rFont val="Times New Roman"/>
        <family val="1"/>
        <charset val="204"/>
      </rPr>
      <t>Полное и своевременное обеспечение амбулаторных пациентов качественными лекарственными препаратами и специализированными лечебными продуктами</t>
    </r>
  </si>
  <si>
    <r>
      <t>Описание (обоснование) бюджетной программы:</t>
    </r>
    <r>
      <rPr>
        <sz val="12"/>
        <rFont val="Times New Roman"/>
        <family val="1"/>
        <charset val="204"/>
      </rPr>
      <t xml:space="preserve">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</si>
  <si>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r>
      <t xml:space="preserve">Описание (обоснование) бюджетной подпрограммы: </t>
    </r>
    <r>
      <rPr>
        <i/>
        <sz val="12"/>
        <rFont val="Times New Roman"/>
        <family val="1"/>
        <charset val="204"/>
      </rPr>
      <t xml:space="preserve">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</si>
  <si>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r>
      <t>Описание (обоснование) бюджетной программы:</t>
    </r>
    <r>
      <rPr>
        <sz val="12"/>
        <rFont val="Times New Roman"/>
        <family val="1"/>
        <charset val="204"/>
      </rPr>
      <t xml:space="preserve"> Обеспечение больных туберкулезом противотуберкулезными препаратами</t>
    </r>
  </si>
  <si>
    <r>
      <t xml:space="preserve">Описание (обоснование) бюджетной подпрограммы: </t>
    </r>
    <r>
      <rPr>
        <i/>
        <sz val="12"/>
        <rFont val="Times New Roman"/>
        <family val="1"/>
        <charset val="204"/>
      </rPr>
      <t>Обеспечение больных туберкулезом противотуберкулезными препаратами</t>
    </r>
  </si>
  <si>
    <r>
      <t>Описание (обоснование) бюджетной программы:</t>
    </r>
    <r>
      <rPr>
        <sz val="12"/>
        <rFont val="Times New Roman"/>
        <family val="1"/>
        <charset val="204"/>
      </rPr>
      <t xml:space="preserve"> Обеспечение больных противодиабетическими препаратами</t>
    </r>
  </si>
  <si>
    <r>
      <t xml:space="preserve">Описание (обоснование) бюджетной подпрограммы: </t>
    </r>
    <r>
      <rPr>
        <i/>
        <sz val="12"/>
        <rFont val="Times New Roman"/>
        <family val="1"/>
        <charset val="204"/>
      </rPr>
      <t>Обеспечение больных противодиабетическими препаратами</t>
    </r>
  </si>
  <si>
    <t>Количество больных, обеспеченые противотуберкулезными препаратами</t>
  </si>
  <si>
    <r>
      <t>Описание (обоснование) бюджетной программы:</t>
    </r>
    <r>
      <rPr>
        <sz val="12"/>
        <rFont val="Times New Roman"/>
        <family val="1"/>
        <charset val="204"/>
      </rPr>
      <t xml:space="preserve"> Обеспечение онкологических больных химиопрепаратами </t>
    </r>
  </si>
  <si>
    <r>
      <t xml:space="preserve">Описание (обоснование) бюджетной подпрограммы: </t>
    </r>
    <r>
      <rPr>
        <i/>
        <sz val="12"/>
        <rFont val="Times New Roman"/>
        <family val="1"/>
        <charset val="204"/>
      </rPr>
      <t xml:space="preserve">Обеспечение онкологических больных химиопрепаратами </t>
    </r>
  </si>
  <si>
    <r>
      <t>Описание (обоснование) бюджетной программы:</t>
    </r>
    <r>
      <rPr>
        <sz val="12"/>
        <rFont val="Times New Roman"/>
        <family val="1"/>
        <charset val="204"/>
      </rPr>
      <t xml:space="preserve"> 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</si>
  <si>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r>
      <t xml:space="preserve">Описание (обоснование) бюджетной подпрограммы: </t>
    </r>
    <r>
      <rPr>
        <i/>
        <sz val="12"/>
        <rFont val="Times New Roman"/>
        <family val="1"/>
        <charset val="204"/>
      </rPr>
      <t>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</si>
  <si>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r>
      <t>Описание (обоснование) бюджетной программы:</t>
    </r>
    <r>
      <rPr>
        <sz val="12"/>
        <rFont val="Times New Roman"/>
        <family val="1"/>
        <charset val="204"/>
      </rPr>
      <t xml:space="preserve"> Обеспечение факторами свертывания крови при лечении взрослых и детей, больных гемофилией</t>
    </r>
  </si>
  <si>
    <r>
      <t xml:space="preserve">Описание (обоснование) бюджетной подпрограммы: </t>
    </r>
    <r>
      <rPr>
        <i/>
        <sz val="12"/>
        <rFont val="Times New Roman"/>
        <family val="1"/>
        <charset val="204"/>
      </rPr>
      <t>Обеспечение факторами свертывания крови при лечении взрослых и детей, больных гемофилией</t>
    </r>
  </si>
  <si>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</si>
  <si>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</si>
  <si>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</si>
  <si>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r>
      <t>Описание (обоснование) бюджетной программы:</t>
    </r>
    <r>
      <rPr>
        <sz val="12"/>
        <rFont val="Times New Roman"/>
        <family val="1"/>
        <charset val="204"/>
      </rPr>
      <t xml:space="preserve"> Обеспечение тромболитическими препаратами больных с острым инфарктом миокарда</t>
    </r>
  </si>
  <si>
    <r>
      <t xml:space="preserve">Описание (обоснование) бюджетной подпрограммы: </t>
    </r>
    <r>
      <rPr>
        <i/>
        <sz val="12"/>
        <rFont val="Times New Roman"/>
        <family val="1"/>
        <charset val="204"/>
      </rPr>
      <t>Обеспечение тромболитическими препаратами больных с острым инфарктом миокарда</t>
    </r>
  </si>
  <si>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</si>
  <si>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РК от 6 декабря 2016 года №775 "О реализации Закона Республики Казахстан "О республиканском бюджете на 2017 - 2019 годы"</t>
    </r>
  </si>
  <si>
    <r>
      <t xml:space="preserve">Цель бюджетной программы: </t>
    </r>
    <r>
      <rPr>
        <i/>
        <sz val="12"/>
        <rFont val="Times New Roman"/>
        <family val="1"/>
        <charset val="204"/>
      </rPr>
      <t>Улучшение здоровья населения</t>
    </r>
  </si>
  <si>
    <r>
      <t xml:space="preserve">Цель бюджетной программы: </t>
    </r>
    <r>
      <rPr>
        <i/>
        <sz val="12"/>
        <rFont val="Times New Roman"/>
        <family val="1"/>
        <charset val="204"/>
      </rPr>
      <t xml:space="preserve">Улучшение здоровья населения </t>
    </r>
  </si>
  <si>
    <r>
      <t xml:space="preserve">Цель бюджетной программы: </t>
    </r>
    <r>
      <rPr>
        <i/>
        <sz val="12"/>
        <rFont val="Times New Roman"/>
        <family val="1"/>
        <charset val="204"/>
      </rPr>
      <t>Улучшение здоровья населения области</t>
    </r>
  </si>
  <si>
    <r>
      <t xml:space="preserve">Цель бюджетной программы: </t>
    </r>
    <r>
      <rPr>
        <i/>
        <sz val="12"/>
        <rFont val="Times New Roman"/>
        <family val="1"/>
        <charset val="204"/>
      </rPr>
      <t>Улучшение здоровья населения области, снижение и недопущение вспышек вакциноуправляемых инфекций.</t>
    </r>
  </si>
  <si>
    <r>
      <t xml:space="preserve">Цель бюджетной программы: </t>
    </r>
    <r>
      <rPr>
        <i/>
        <sz val="12"/>
        <rFont val="Times New Roman"/>
        <family val="1"/>
        <charset val="204"/>
      </rPr>
      <t>Улучшение здоровья населения; совершенствование системы управления и финансирования; улучшение здоровья отдельных категорий граждан на амбулаторном уровне; укрепление здоровья детей, снижение уровня детской смертности; улучшение здоровья беременных женщин, связанного с дефицитом в организме железа и йода; улучшение здоровья детей путем обеспечения качественным и сбалансированным питанием; улучшение здоровья детей и подростков, состоящих на диспансерном учете.</t>
    </r>
  </si>
  <si>
    <t>Общая смертность</t>
  </si>
  <si>
    <t>на 1000 человек</t>
  </si>
  <si>
    <t>_____________________________ Цой А.В.</t>
  </si>
  <si>
    <t>253  ГУ "Управление здравоохранения Акмолинской области"</t>
  </si>
  <si>
    <t>Бурабай</t>
  </si>
  <si>
    <t>Сестренский уход (ГБ №2 Кр. Яр)</t>
  </si>
  <si>
    <t>Болашак</t>
  </si>
  <si>
    <t>псих</t>
  </si>
  <si>
    <t>инфекц</t>
  </si>
  <si>
    <t>нарко</t>
  </si>
  <si>
    <t>туб</t>
  </si>
  <si>
    <t>МСОР</t>
  </si>
  <si>
    <t>вытрезвитель</t>
  </si>
  <si>
    <t>-</t>
  </si>
  <si>
    <t>Управление здравоохранения Акмолинской области</t>
  </si>
  <si>
    <t>НСОТ</t>
  </si>
  <si>
    <t>на обеспечение компенсации потерь бюджета и экономической стабильности</t>
  </si>
  <si>
    <t>За счет трансфертов из республиканского бюджета, из них:</t>
  </si>
  <si>
    <t>Количество пролеченных детей больных ЦНС</t>
  </si>
  <si>
    <t>текущая/развитие: текущая</t>
  </si>
  <si>
    <r>
      <t xml:space="preserve">Описание (обоснование) бюджетной подпрограммы: </t>
    </r>
    <r>
      <rPr>
        <i/>
        <sz val="12"/>
        <rFont val="Times New Roman"/>
        <family val="1"/>
        <charset val="204"/>
      </rPr>
      <t>Улучшение состояния здоровья пролеченных детей больных ЦНС</t>
    </r>
  </si>
  <si>
    <t>МЗСР РК</t>
  </si>
  <si>
    <t xml:space="preserve">Количество произведенной эритроцитарной массы </t>
  </si>
  <si>
    <t>свежезамороженная плазма</t>
  </si>
  <si>
    <t>Среднегодовое количество заготавливаемой  крови</t>
  </si>
  <si>
    <t>доз</t>
  </si>
  <si>
    <t xml:space="preserve">Удельный вес карантинизированный плазмы </t>
  </si>
  <si>
    <r>
      <t xml:space="preserve">Описание (обоснование) бюджетной подпрограммы: </t>
    </r>
    <r>
      <rPr>
        <i/>
        <sz val="12"/>
        <rFont val="Times New Roman"/>
        <family val="1"/>
        <charset val="204"/>
      </rPr>
      <t>Оплата услуг, связанных с производством и заготовкой крови, её компонентов; переработкой крови на компоненты; производством препаратов крови; проведением специальных мероприятий по расширению номенклатуры, объема выпускаемой продукции и соответствия ее  стандартам качества; проведением карантинизации плазмы крови; выпуском лейко-фильтрованных компонентов крови в целях обеспечения потребности населения и медицинских организаций</t>
    </r>
  </si>
  <si>
    <t>криопреципитат</t>
  </si>
  <si>
    <t>концентрат тромбоцитов</t>
  </si>
  <si>
    <t xml:space="preserve">НСОТ </t>
  </si>
  <si>
    <t>эритроцитарная масса</t>
  </si>
  <si>
    <t xml:space="preserve">      Приложение 2</t>
  </si>
  <si>
    <t xml:space="preserve"> к Правилам разработки и</t>
  </si>
  <si>
    <t>утверждения (переутверждения)</t>
  </si>
  <si>
    <t>бюджетных программ (подпрограмм)</t>
  </si>
  <si>
    <t xml:space="preserve"> и требованиям к их содержанию</t>
  </si>
  <si>
    <t>Форма</t>
  </si>
  <si>
    <t>приказом руководителя управления здравоохранения</t>
  </si>
  <si>
    <t>Акмолинской области</t>
  </si>
  <si>
    <t xml:space="preserve"> 253  Управление здравоохранения Акмолинской области</t>
  </si>
  <si>
    <r>
      <t xml:space="preserve">Код и наименование бюджетной программы:  </t>
    </r>
    <r>
      <rPr>
        <i/>
        <sz val="12"/>
        <color indexed="8"/>
        <rFont val="Times New Roman"/>
        <family val="1"/>
        <charset val="204"/>
      </rPr>
      <t>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</si>
  <si>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</si>
  <si>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color indexed="8"/>
        <rFont val="Times New Roman"/>
        <family val="1"/>
        <charset val="204"/>
      </rPr>
      <t>областной бюджет</t>
    </r>
  </si>
  <si>
    <r>
      <rPr>
        <sz val="11"/>
        <color theme="1"/>
        <rFont val="Calibri"/>
        <family val="2"/>
        <scheme val="minor"/>
      </rPr>
      <t xml:space="preserve">в зависимости от содержания: </t>
    </r>
    <r>
      <rPr>
        <i/>
        <sz val="12"/>
        <color indexed="8"/>
        <rFont val="Times New Roman"/>
        <family val="1"/>
        <charset val="204"/>
      </rPr>
      <t xml:space="preserve">предоставление трансфертов и бюджетных субсидий и осуществление государственных функций, </t>
    </r>
    <r>
      <rPr>
        <i/>
        <sz val="12"/>
        <color indexed="8"/>
        <rFont val="Times New Roman"/>
        <family val="1"/>
        <charset val="204"/>
      </rPr>
      <t>полномочий и оказание вытекающих из них государственных услуг</t>
    </r>
  </si>
  <si>
    <r>
      <t xml:space="preserve">Цель бюджетной программы: </t>
    </r>
    <r>
      <rPr>
        <i/>
        <sz val="12"/>
        <color indexed="8"/>
        <rFont val="Times New Roman"/>
        <family val="1"/>
        <charset val="204"/>
      </rPr>
      <t xml:space="preserve">улучшение здоровья населения области, создание условий для сохранения жизни и укрепления здоровья  </t>
    </r>
    <r>
      <rPr>
        <i/>
        <sz val="12"/>
        <color indexed="8"/>
        <rFont val="Times New Roman"/>
        <family val="1"/>
        <charset val="204"/>
      </rPr>
      <t xml:space="preserve">ребенка, воспитания здоровых детей в возрасте до 7-и лет, обеспечения нуждающихся детей в возрасте до 7-и лет полноценным </t>
    </r>
    <r>
      <rPr>
        <i/>
        <sz val="12"/>
        <color indexed="8"/>
        <rFont val="Times New Roman"/>
        <family val="1"/>
        <charset val="204"/>
      </rPr>
      <t>питанием.</t>
    </r>
  </si>
  <si>
    <t>Конечные результаты бюджетной программы:</t>
  </si>
  <si>
    <t>Показатели конечного результата</t>
  </si>
  <si>
    <r>
      <t xml:space="preserve">Описание (обоснование) бюджетной программы: </t>
    </r>
    <r>
      <rPr>
        <sz val="12"/>
        <color indexed="8"/>
        <rFont val="Times New Roman"/>
        <family val="1"/>
        <charset val="204"/>
      </rPr>
      <t xml:space="preserve">Воспитание и оказание медицинской помощи детям сиротам и детям, оставшимся без </t>
    </r>
    <r>
      <rPr>
        <sz val="12"/>
        <color indexed="8"/>
        <rFont val="Times New Roman"/>
        <family val="1"/>
        <charset val="204"/>
      </rPr>
      <t>попечения родителей, а так же  детям с дефектами умственного и физического развития</t>
    </r>
  </si>
  <si>
    <t>За счет  трансфертов из республиканского бюджета</t>
  </si>
  <si>
    <r>
      <rPr>
        <b/>
        <sz val="12"/>
        <color indexed="8"/>
        <rFont val="Times New Roman"/>
        <family val="1"/>
        <charset val="204"/>
      </rPr>
      <t>Код и наименование бюджетной подпрограммы</t>
    </r>
    <r>
      <rPr>
        <sz val="12"/>
        <color indexed="8"/>
        <rFont val="Times New Roman"/>
        <family val="1"/>
        <charset val="204"/>
      </rPr>
      <t xml:space="preserve"> 011 "За счет трансфертов из республиканского бюджета"</t>
    </r>
  </si>
  <si>
    <r>
      <rPr>
        <b/>
        <sz val="12"/>
        <color indexed="8"/>
        <rFont val="Times New Roman"/>
        <family val="1"/>
        <charset val="204"/>
      </rPr>
      <t>Вид бюджетной подпрограммы</t>
    </r>
    <r>
      <rPr>
        <sz val="12"/>
        <color indexed="8"/>
        <rFont val="Times New Roman"/>
        <family val="1"/>
        <charset val="204"/>
      </rPr>
      <t>:</t>
    </r>
  </si>
  <si>
    <r>
      <t xml:space="preserve">в зависимости от содержания: </t>
    </r>
    <r>
      <rPr>
        <i/>
        <sz val="12"/>
        <color indexed="8"/>
        <rFont val="Times New Roman"/>
        <family val="1"/>
        <charset val="204"/>
      </rPr>
      <t xml:space="preserve">предоставление трансфертов и бюджетных субсидий и осуществление государственных функций, </t>
    </r>
    <r>
      <rPr>
        <i/>
        <sz val="12"/>
        <color indexed="8"/>
        <rFont val="Times New Roman"/>
        <family val="1"/>
        <charset val="204"/>
      </rPr>
      <t>полномочий и оказание вытекающих из них государственных услуг</t>
    </r>
  </si>
  <si>
    <r>
      <t xml:space="preserve">текущая/развития: </t>
    </r>
    <r>
      <rPr>
        <i/>
        <sz val="12"/>
        <color indexed="8"/>
        <rFont val="Times New Roman"/>
        <family val="1"/>
        <charset val="204"/>
      </rPr>
      <t>текущая бюджетная подпрограмма</t>
    </r>
  </si>
  <si>
    <t>2014 год</t>
  </si>
  <si>
    <r>
      <rPr>
        <b/>
        <sz val="12"/>
        <color indexed="8"/>
        <rFont val="Times New Roman"/>
        <family val="1"/>
        <charset val="204"/>
      </rPr>
      <t>Код и наименование бюджетной подпрограммы</t>
    </r>
    <r>
      <rPr>
        <sz val="12"/>
        <color indexed="8"/>
        <rFont val="Times New Roman"/>
        <family val="1"/>
        <charset val="204"/>
      </rPr>
      <t xml:space="preserve">: </t>
    </r>
    <r>
      <rPr>
        <i/>
        <sz val="12"/>
        <color indexed="8"/>
        <rFont val="Times New Roman"/>
        <family val="1"/>
        <charset val="204"/>
      </rPr>
      <t>015 "За счет средств местного бюджета"</t>
    </r>
  </si>
  <si>
    <t>Вид бюджетной программы:</t>
  </si>
  <si>
    <r>
      <t>в зависимости от содержания: о</t>
    </r>
    <r>
      <rPr>
        <i/>
        <sz val="12"/>
        <color indexed="8"/>
        <rFont val="Times New Roman"/>
        <family val="1"/>
        <charset val="204"/>
      </rPr>
      <t xml:space="preserve">существления государственных функций, полномочий и оказание вытекающих из них государственных </t>
    </r>
    <r>
      <rPr>
        <i/>
        <sz val="12"/>
        <color indexed="8"/>
        <rFont val="Times New Roman"/>
        <family val="1"/>
        <charset val="204"/>
      </rPr>
      <t>услуг</t>
    </r>
  </si>
  <si>
    <r>
      <t xml:space="preserve">текущая/развитие:  </t>
    </r>
    <r>
      <rPr>
        <i/>
        <sz val="12"/>
        <color indexed="8"/>
        <rFont val="Times New Roman"/>
        <family val="1"/>
        <charset val="204"/>
      </rPr>
      <t>текущая бюджетная подпрограмма</t>
    </r>
  </si>
  <si>
    <t xml:space="preserve">Проведение мероприятий по Плану мероприятий по формированию здорового образа жизни и профилактике заболеваний </t>
  </si>
  <si>
    <t>Государственный социальный заказ по пропаганде ЗОЖ</t>
  </si>
  <si>
    <t>Функционирование районных, молодежных центров здоровья, антитабачных центров</t>
  </si>
  <si>
    <t>Снижение распространенности поведенческих факторов риска:</t>
  </si>
  <si>
    <r>
      <t xml:space="preserve">Описание (обоснование) бюджетной подпрограммы: </t>
    </r>
    <r>
      <rPr>
        <i/>
        <sz val="12"/>
        <rFont val="Times New Roman"/>
        <family val="1"/>
        <charset val="204"/>
      </rPr>
      <t>Организация и проведение национальных акций,  массовых мероприятий, постоянно действующих семинаров, теле- радиопередач по вопросам здорового образа жизни населения и профилактики заболеваний</t>
    </r>
  </si>
  <si>
    <t xml:space="preserve">         -  табакокурения;              </t>
  </si>
  <si>
    <t xml:space="preserve">         -  злоупотребление алкоголем;            </t>
  </si>
  <si>
    <t xml:space="preserve">         -  избыточной массы тела            </t>
  </si>
  <si>
    <t xml:space="preserve"> не менее 85 (%)</t>
  </si>
  <si>
    <r>
      <rPr>
        <b/>
        <sz val="12"/>
        <rFont val="Times New Roman"/>
        <family val="1"/>
        <charset val="204"/>
      </rPr>
      <t xml:space="preserve">Код и наименование бюджетной программы:  </t>
    </r>
    <r>
      <rPr>
        <i/>
        <sz val="12"/>
        <rFont val="Times New Roman"/>
        <family val="1"/>
        <charset val="204"/>
      </rPr>
      <t>038 «Проведение скрининговых исследований в рамках гарантированного объема бесплатной медицинской помощи»</t>
    </r>
  </si>
  <si>
    <t>Скрининговые исследования женщин на выявление рака шейки матки</t>
  </si>
  <si>
    <t>Скрининговые исследования  населения по  выявлению колоректального рака 1 этап</t>
  </si>
  <si>
    <t>Скрининговые исследования  населения по  выявлению колоректального рака
2 этап</t>
  </si>
  <si>
    <t>На проведение по раннему выявлению рака простаты</t>
  </si>
  <si>
    <t>На проведение скрининга рака пищевода и желудка</t>
  </si>
  <si>
    <t>На проведение скрининга по раннему выявлению рака печени</t>
  </si>
  <si>
    <t>На проведение 2-этапа скрининговых исследований на рак молочной железы</t>
  </si>
  <si>
    <t>Прогнозируемое количество выездов в год</t>
  </si>
  <si>
    <t>Количество выездных бригад скорой помощи</t>
  </si>
  <si>
    <t>степногорск</t>
  </si>
  <si>
    <t>Количество необоснованных вызовов</t>
  </si>
  <si>
    <t>кокшетау</t>
  </si>
  <si>
    <t>АОБ</t>
  </si>
  <si>
    <r>
      <t xml:space="preserve">Описание (обоснование) бюджетной подпрограммы: </t>
    </r>
    <r>
      <rPr>
        <i/>
        <sz val="12"/>
        <rFont val="Times New Roman"/>
        <family val="1"/>
        <charset val="204"/>
      </rPr>
      <t>Оказание круглосуточной, своевременной, экстренной, скорой и неотложной медицинской помощи населению</t>
    </r>
  </si>
  <si>
    <r>
      <t>в зависимости от уровня государственного управления:</t>
    </r>
    <r>
      <rPr>
        <i/>
        <sz val="12"/>
        <rFont val="Times New Roman"/>
        <family val="1"/>
        <charset val="204"/>
      </rPr>
      <t xml:space="preserve"> областная </t>
    </r>
  </si>
  <si>
    <t>прогнозное среднегодовое количество патологоанатомических вскрытий</t>
  </si>
  <si>
    <t>прогнозное среднегодовое количество гистологических исследований операционного и биопсийного материала</t>
  </si>
  <si>
    <t>За счет трансфертов из республиканского бюджета, в том числе:</t>
  </si>
  <si>
    <t>на обеспечение экономической стабильности</t>
  </si>
  <si>
    <r>
      <t>Код и наименование бюджетной подпрограммы</t>
    </r>
    <r>
      <rPr>
        <sz val="12"/>
        <rFont val="Times New Roman"/>
        <family val="1"/>
        <charset val="204"/>
      </rPr>
      <t>: 1</t>
    </r>
    <r>
      <rPr>
        <i/>
        <sz val="12"/>
        <rFont val="Times New Roman"/>
        <family val="1"/>
        <charset val="204"/>
      </rPr>
      <t>04 «</t>
    </r>
    <r>
      <rPr>
        <i/>
        <sz val="12"/>
        <color indexed="8"/>
        <rFont val="Times New Roman"/>
        <family val="1"/>
        <charset val="204"/>
      </rPr>
      <t>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</si>
  <si>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t>в зависимости от содержания: о</t>
    </r>
    <r>
      <rPr>
        <i/>
        <sz val="12"/>
        <rFont val="Times New Roman"/>
        <family val="1"/>
        <charset val="204"/>
      </rPr>
      <t>существления государственных функций, полномочий и оказание вытекающих из них государственных услуг</t>
    </r>
  </si>
  <si>
    <r>
      <t xml:space="preserve">текущая/развитие:  </t>
    </r>
    <r>
      <rPr>
        <i/>
        <sz val="12"/>
        <rFont val="Times New Roman"/>
        <family val="1"/>
        <charset val="204"/>
      </rPr>
      <t>текущая бюджетная подпрограмма</t>
    </r>
  </si>
  <si>
    <r>
      <t xml:space="preserve">Описание (обоснование) бюджетной подпрограммы: </t>
    </r>
    <r>
      <rPr>
        <sz val="12"/>
        <rFont val="Times New Roman"/>
        <family val="1"/>
        <charset val="204"/>
      </rPr>
      <t xml:space="preserve">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</si>
  <si>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t>Отчет на 2015 год</t>
  </si>
  <si>
    <t>План на 2016 год</t>
  </si>
  <si>
    <t xml:space="preserve">Количество детей до 5-ти летнего возраста, обеспеченных бесплатными лекарственными средствами. </t>
  </si>
  <si>
    <t xml:space="preserve">Количество  отдельных категорий населения, обеспеченных лекарственными средствами на амбулаторном уровне </t>
  </si>
  <si>
    <r>
      <t>Код и наименование бюджетной подпрограммы</t>
    </r>
    <r>
      <rPr>
        <sz val="12"/>
        <color indexed="8"/>
        <rFont val="Times New Roman"/>
        <family val="1"/>
        <charset val="204"/>
      </rPr>
      <t xml:space="preserve">: </t>
    </r>
    <r>
      <rPr>
        <i/>
        <sz val="12"/>
        <color indexed="8"/>
        <rFont val="Times New Roman"/>
        <family val="1"/>
        <charset val="204"/>
      </rPr>
      <t>015 "За счет средств местного бюджета"</t>
    </r>
  </si>
  <si>
    <t>Вид бюджетной подпрограммы:</t>
  </si>
  <si>
    <r>
      <t xml:space="preserve">Описание (обоснование) бюджетной подпрограммы: </t>
    </r>
    <r>
      <rPr>
        <i/>
        <sz val="12"/>
        <color indexed="8"/>
        <rFont val="Times New Roman"/>
        <family val="1"/>
        <charset val="204"/>
      </rPr>
      <t>Обеспечение в соответствии с гарантированным объемом бесплатной медицинской помощи своевременной, доступной и эффективной квалифицированной помощи лицам, страдающим туберкулезом, психическими заболеваниями, инфекционными заболеваниями</t>
    </r>
  </si>
  <si>
    <t>Количество пролеченных больных туберкулезом</t>
  </si>
  <si>
    <t>Количество пролеченных больных, страдающих инфекционными заболеваниями</t>
  </si>
  <si>
    <t>инфек</t>
  </si>
  <si>
    <t>Количество пролеченных больных, страдающих психическими расстройствами</t>
  </si>
  <si>
    <t>Количество пролеченных наркологических больных</t>
  </si>
  <si>
    <r>
      <t>в зависимости от содержания:</t>
    </r>
    <r>
      <rPr>
        <i/>
        <sz val="12"/>
        <color indexed="8"/>
        <rFont val="Times New Roman"/>
        <family val="1"/>
        <charset val="204"/>
      </rPr>
      <t xml:space="preserve"> осуществление государственных функций, полномочий и оказание вытекающих из них государственных услуг</t>
    </r>
  </si>
  <si>
    <r>
      <t xml:space="preserve">Описание (обоснование) бюджетной подпрограммы: </t>
    </r>
    <r>
      <rPr>
        <i/>
        <sz val="12"/>
        <color indexed="8"/>
        <rFont val="Times New Roman"/>
        <family val="1"/>
        <charset val="204"/>
      </rPr>
      <t>Обеспечение больных противодиабетическими препаратами</t>
    </r>
  </si>
  <si>
    <t xml:space="preserve"> Обеспечение взрослых онкогематологических больных химиопрепаратами</t>
  </si>
  <si>
    <t>из них МЗСР РК</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</si>
  <si>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</si>
  <si>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i/>
        <sz val="12"/>
        <color indexed="8"/>
        <rFont val="Times New Roman"/>
        <family val="1"/>
        <charset val="204"/>
      </rPr>
      <t>Обеспечение лекарственными средствами больных после трансплантации органов.</t>
    </r>
  </si>
  <si>
    <t>НСОТ и надбавка за особые условия труда</t>
  </si>
  <si>
    <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</si>
  <si>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t xml:space="preserve">Описание (обоснование) бюджетной подпрограммы: </t>
    </r>
    <r>
      <rPr>
        <i/>
        <sz val="12"/>
        <rFont val="Times New Roman"/>
        <family val="1"/>
        <charset val="204"/>
      </rPr>
      <t>Профилактика ВИЧ-инфекции; обеспечение доступности населения к информационно-образовательным материалам по ВИЧ/СПИД; обеспечение профилактическим противовирусным лечением ВИЧ-инфицированных беременных женщин и новорожденных, обеспечение доступа населения к постконтактной антиретровирусной профилактике</t>
    </r>
  </si>
  <si>
    <t xml:space="preserve">Удельный вес  ВИЧ-инфицированных беременных женщин и новорожденных, охваченных лечением  </t>
  </si>
  <si>
    <t>Количество людей, охваченных обследованием по клиническим и эпидемиологическим показаниям</t>
  </si>
  <si>
    <t>не менее 10% от населения области</t>
  </si>
  <si>
    <r>
      <t xml:space="preserve">Описание (обоснование) бюджетной подпрограммы: </t>
    </r>
    <r>
      <rPr>
        <i/>
        <sz val="12"/>
        <color indexed="8"/>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</si>
  <si>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Планируемое количество провакцинированых доз/вакцин</t>
  </si>
  <si>
    <t>дозы</t>
  </si>
  <si>
    <r>
      <t>в зависимости от уровня государственного управления:</t>
    </r>
    <r>
      <rPr>
        <i/>
        <sz val="12"/>
        <rFont val="Times New Roman"/>
        <family val="1"/>
        <charset val="204"/>
      </rPr>
      <t xml:space="preserve"> областная</t>
    </r>
  </si>
  <si>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 осуществление капитальных расходов</t>
    </r>
  </si>
  <si>
    <r>
      <t xml:space="preserve">Описание (обоснование) бюджетной подпрограммы: </t>
    </r>
    <r>
      <rPr>
        <sz val="12"/>
        <rFont val="Times New Roman"/>
        <family val="1"/>
        <charset val="204"/>
      </rPr>
      <t>Улучшение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 медицинским оборудованием.</t>
    </r>
  </si>
  <si>
    <t xml:space="preserve">Приобретение медицинской, не медицинской техники </t>
  </si>
  <si>
    <t xml:space="preserve">Приобретение  автотранспорта, в том числе санитарного автотраспорта и реанимобиля </t>
  </si>
  <si>
    <t xml:space="preserve">Количество разработанных ПСД по капитальному ремонту </t>
  </si>
  <si>
    <t>Прочее</t>
  </si>
  <si>
    <r>
      <rPr>
        <b/>
        <sz val="12"/>
        <rFont val="Times New Roman"/>
        <family val="1"/>
        <charset val="204"/>
      </rPr>
      <t>Код и наименование бюджетной подпрограммы</t>
    </r>
    <r>
      <rPr>
        <sz val="12"/>
        <rFont val="Times New Roman"/>
        <family val="1"/>
        <charset val="204"/>
      </rPr>
      <t xml:space="preserve"> 011 "За счет трансфертов из республиканского бюджета"</t>
    </r>
  </si>
  <si>
    <r>
      <rPr>
        <b/>
        <sz val="12"/>
        <color indexed="8"/>
        <rFont val="Times New Roman"/>
        <family val="1"/>
        <charset val="204"/>
      </rPr>
      <t>Вид бюджетной подпрограммы</t>
    </r>
    <r>
      <rPr>
        <sz val="12"/>
        <color indexed="8"/>
        <rFont val="Times New Roman"/>
        <family val="1"/>
        <charset val="204"/>
      </rPr>
      <t xml:space="preserve">: </t>
    </r>
  </si>
  <si>
    <r>
      <rPr>
        <b/>
        <sz val="12"/>
        <rFont val="Times New Roman"/>
        <family val="1"/>
        <charset val="204"/>
      </rPr>
      <t xml:space="preserve">Конечные результаты бюджетной программы: </t>
    </r>
    <r>
      <rPr>
        <sz val="12"/>
        <rFont val="Times New Roman"/>
        <family val="1"/>
        <charset val="204"/>
      </rPr>
      <t xml:space="preserve"> </t>
    </r>
  </si>
  <si>
    <t xml:space="preserve">Конечные результаты бюджетной программы: </t>
  </si>
  <si>
    <r>
      <rPr>
        <b/>
        <sz val="12"/>
        <color indexed="8"/>
        <rFont val="Times New Roman"/>
        <family val="1"/>
        <charset val="204"/>
      </rPr>
      <t xml:space="preserve">Конечные результаты бюджетной программы: </t>
    </r>
    <r>
      <rPr>
        <sz val="12"/>
        <color indexed="8"/>
        <rFont val="Times New Roman"/>
        <family val="1"/>
        <charset val="204"/>
      </rPr>
      <t xml:space="preserve">: </t>
    </r>
  </si>
  <si>
    <t>Х</t>
  </si>
  <si>
    <r>
      <rPr>
        <b/>
        <sz val="12"/>
        <rFont val="Times New Roman"/>
        <family val="1"/>
        <charset val="204"/>
      </rPr>
      <t xml:space="preserve">Код и наименование бюджетной программы:  </t>
    </r>
    <r>
      <rPr>
        <i/>
        <sz val="12"/>
        <rFont val="Times New Roman"/>
        <family val="1"/>
        <charset val="204"/>
      </rPr>
      <t>016 "Обеспечение граждан бесплатным или льготным проездом за пределы населенного пункта на лечение"</t>
    </r>
  </si>
  <si>
    <r>
      <rPr>
        <b/>
        <sz val="12"/>
        <color indexed="8"/>
        <rFont val="Times New Roman"/>
        <family val="1"/>
        <charset val="204"/>
      </rPr>
      <t>Вид бюджетной программы</t>
    </r>
    <r>
      <rPr>
        <sz val="12"/>
        <color indexed="8"/>
        <rFont val="Times New Roman"/>
        <family val="1"/>
        <charset val="204"/>
      </rPr>
      <t xml:space="preserve">: </t>
    </r>
  </si>
  <si>
    <r>
      <t xml:space="preserve">в зависимости от уровня государственного управления: </t>
    </r>
    <r>
      <rPr>
        <i/>
        <sz val="12"/>
        <rFont val="Times New Roman"/>
        <family val="1"/>
        <charset val="204"/>
      </rPr>
      <t>областной бюджет</t>
    </r>
  </si>
  <si>
    <r>
      <t xml:space="preserve">в зависимости от способа реализации: </t>
    </r>
    <r>
      <rPr>
        <i/>
        <sz val="12"/>
        <color indexed="8"/>
        <rFont val="Times New Roman"/>
        <family val="1"/>
        <charset val="204"/>
      </rPr>
      <t>индивидуальная бюджетная программа</t>
    </r>
  </si>
  <si>
    <r>
      <t xml:space="preserve">текущая/развитие: </t>
    </r>
    <r>
      <rPr>
        <i/>
        <sz val="12"/>
        <color indexed="8"/>
        <rFont val="Times New Roman"/>
        <family val="1"/>
        <charset val="204"/>
      </rPr>
      <t>текущая бюджетная программа</t>
    </r>
  </si>
  <si>
    <r>
      <rPr>
        <b/>
        <sz val="12"/>
        <rFont val="Times New Roman"/>
        <family val="1"/>
        <charset val="204"/>
      </rPr>
      <t>Цель бюджетной программы:</t>
    </r>
    <r>
      <rPr>
        <sz val="12"/>
        <rFont val="Times New Roman"/>
        <family val="1"/>
        <charset val="204"/>
      </rPr>
      <t xml:space="preserve"> </t>
    </r>
    <r>
      <rPr>
        <i/>
        <sz val="12"/>
        <rFont val="Times New Roman"/>
        <family val="1"/>
        <charset val="204"/>
      </rPr>
      <t>улучшение здоровья населения области, совершенствование системы управления и финансирования, социальная поддержка отдельных категорий граждан в виде денежных выплат.</t>
    </r>
  </si>
  <si>
    <r>
      <rPr>
        <b/>
        <sz val="12"/>
        <color indexed="8"/>
        <rFont val="Times New Roman"/>
        <family val="1"/>
        <charset val="204"/>
      </rPr>
      <t>Конечные результаты бюджетной программы</t>
    </r>
    <r>
      <rPr>
        <sz val="12"/>
        <color indexed="8"/>
        <rFont val="Times New Roman"/>
        <family val="1"/>
        <charset val="204"/>
      </rPr>
      <t xml:space="preserve">: </t>
    </r>
  </si>
  <si>
    <t>Обеспечение граждан бесплатным или льготным проездом за пределы населенного пункта на лечение</t>
  </si>
  <si>
    <r>
      <t xml:space="preserve">Описание (обоснование) бюджетной программы: </t>
    </r>
    <r>
      <rPr>
        <sz val="12"/>
        <rFont val="Times New Roman"/>
        <family val="1"/>
        <charset val="204"/>
      </rPr>
      <t>Оплата проезда больных, направляемых по медицинским показаниям на лечение в другие лечебные организации в пределах Республики Казахстан</t>
    </r>
  </si>
  <si>
    <r>
      <t xml:space="preserve">в зависимости от содержания: </t>
    </r>
    <r>
      <rPr>
        <i/>
        <sz val="12"/>
        <color indexed="8"/>
        <rFont val="Times New Roman"/>
        <family val="1"/>
        <charset val="204"/>
      </rPr>
      <t>предоставление трансфертов и бюджетных субсидий и 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</si>
  <si>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sz val="12"/>
        <rFont val="Times New Roman"/>
        <family val="1"/>
        <charset val="204"/>
      </rPr>
      <t>Оплата проезда больных, направляемых по медицинским показаниям на лечение в других лечебных организациях пределах Республики Казахстан.</t>
    </r>
  </si>
  <si>
    <t>Расходы по бюджетной подпрограмме, из них:</t>
  </si>
  <si>
    <t xml:space="preserve"> МЗСР РК </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</si>
  <si>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</si>
  <si>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текущая/развитие</t>
    </r>
    <r>
      <rPr>
        <b/>
        <sz val="12"/>
        <rFont val="Times New Roman"/>
        <family val="1"/>
        <charset val="204"/>
      </rPr>
      <t xml:space="preserve"> : </t>
    </r>
    <r>
      <rPr>
        <i/>
        <sz val="12"/>
        <rFont val="Times New Roman"/>
        <family val="1"/>
        <charset val="204"/>
      </rPr>
      <t xml:space="preserve"> текущая бюджетная программа</t>
    </r>
  </si>
  <si>
    <r>
      <t xml:space="preserve">Описание (обоснование) бюджетной подпрограммы: </t>
    </r>
    <r>
      <rPr>
        <sz val="12"/>
        <rFont val="Times New Roman"/>
        <family val="1"/>
        <charset val="204"/>
      </rPr>
      <t>оплата проезда больных, направляемых по медицинским показаниям на лечение в другие лечебные организации в пределах Республики Казахстан</t>
    </r>
  </si>
  <si>
    <t xml:space="preserve">Количество больных, обеспеченных бесплатным или льготным проездом </t>
  </si>
  <si>
    <r>
      <rPr>
        <b/>
        <sz val="12"/>
        <rFont val="Times New Roman"/>
        <family val="1"/>
        <charset val="204"/>
      </rPr>
      <t xml:space="preserve">Код и наименование бюджетной программы:  </t>
    </r>
    <r>
      <rPr>
        <i/>
        <sz val="12"/>
        <rFont val="Times New Roman"/>
        <family val="1"/>
        <charset val="204"/>
      </rPr>
      <t>018 "Информационно-аналитические услуги в области здравоохранения"</t>
    </r>
  </si>
  <si>
    <t xml:space="preserve">Удельный вес  медицинских работников обученных компьютерной грамотности (информационным программам) </t>
  </si>
  <si>
    <t>не менее 5% ежегодно</t>
  </si>
  <si>
    <r>
      <t xml:space="preserve">Описание (обоснование) бюджетной программы: </t>
    </r>
    <r>
      <rPr>
        <sz val="12"/>
        <rFont val="Times New Roman"/>
        <family val="1"/>
        <charset val="204"/>
      </rPr>
      <t xml:space="preserve">Создание единой информационной сети, подготовка статистических отчетов, выдача справок, подготовка отчетных данных статистики здравоохранения. Обеспечение достоверности статистических данных, проведение аналитической работы для  улучшения качества оказания медицинской помощи. </t>
    </r>
  </si>
  <si>
    <t>Количество предоставляемых услуг</t>
  </si>
  <si>
    <r>
      <rPr>
        <b/>
        <sz val="12"/>
        <rFont val="Times New Roman"/>
        <family val="1"/>
        <charset val="204"/>
      </rPr>
      <t xml:space="preserve">Код и наименование бюджетной программы:  </t>
    </r>
    <r>
      <rPr>
        <i/>
        <sz val="12"/>
        <rFont val="Times New Roman"/>
        <family val="1"/>
        <charset val="204"/>
      </rPr>
      <t>029 "Областные базы спецмедснабжения"</t>
    </r>
  </si>
  <si>
    <r>
      <t xml:space="preserve">текущая/развитие: </t>
    </r>
    <r>
      <rPr>
        <i/>
        <sz val="12"/>
        <rFont val="Times New Roman"/>
        <family val="1"/>
        <charset val="204"/>
      </rPr>
      <t>текущая бюджетная программа</t>
    </r>
  </si>
  <si>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создание условий хранения медицинского оборудования, имущества, медикаментов для медицинских формирований, оказывающих медицинскую помощь населению в чрезвычайных ситуациях.</t>
    </r>
  </si>
  <si>
    <t>Количество складов мобилизационного резерва</t>
  </si>
  <si>
    <r>
      <t xml:space="preserve">Описание (обоснование) бюджетной программы: </t>
    </r>
    <r>
      <rPr>
        <sz val="12"/>
        <rFont val="Times New Roman"/>
        <family val="1"/>
        <charset val="204"/>
      </rPr>
      <t>Обеспечение круглосуточной работы оперативно-диспетчерского отдела по сбору и анализу информации медико-санитарного характера о возможности чрезвычайной ситуации; поддержка в постоянной готовности системы оповещения; создание резерва медицинского, санитарного и специального имущества; выдвижение формирований службы экстренной медицинской помощи города для работы по ликвидации медико-санитарных последствий чрезвычайной ситуации; организация лечебно-эвакуационного, санитарно-гигиенического, противоэпидемического обеспечения при ликвидации последствий чрезвычайных ситуаций, а также мероприятий по медицинской защите населения, персонала аварийно-спасательных формирований</t>
    </r>
  </si>
  <si>
    <r>
      <rPr>
        <sz val="12"/>
        <rFont val="Times New Roman"/>
        <family val="1"/>
        <charset val="204"/>
      </rPr>
      <t>в зависимости от содержания:</t>
    </r>
    <r>
      <rPr>
        <b/>
        <sz val="12"/>
        <rFont val="Times New Roman"/>
        <family val="1"/>
        <charset val="204"/>
      </rPr>
      <t xml:space="preserve"> </t>
    </r>
    <r>
      <rPr>
        <sz val="12"/>
        <rFont val="Times New Roman"/>
        <family val="1"/>
        <charset val="204"/>
      </rPr>
      <t>о</t>
    </r>
    <r>
      <rPr>
        <i/>
        <sz val="12"/>
        <rFont val="Times New Roman"/>
        <family val="1"/>
        <charset val="204"/>
      </rPr>
      <t>существления государственных функций, полномочий и оказание вытекающих из них государственных услуг</t>
    </r>
  </si>
  <si>
    <r>
      <t xml:space="preserve">Описание (обоснование) бюджетной подпрограммы: </t>
    </r>
    <r>
      <rPr>
        <sz val="12"/>
        <rFont val="Times New Roman"/>
        <family val="1"/>
        <charset val="204"/>
      </rPr>
      <t>Обеспечение круглосуточной работы оперативно-диспетчерского отдела по сбору и анализу информации медико-санитарного характера о возможности чрезвычайной ситуации; поддержка в постоянной готовности системы оповещения; создание резерва медицинского, санитарного и специального имущества; выдвижение формирований службы экстренной медицинской помощи города для работы по ликвидации медико-санитарных последствий чрезвычайной ситуации; организация лечебно-эвакуационного, санитарно-гигиенического, противоэпидемического обеспечения при ликвидации последствий чрезвычайных ситуаций, а также мероприятий по медицинской защите населения, персонала аварийно-спасательных формирований</t>
    </r>
  </si>
  <si>
    <t>Готовность системы оповещения</t>
  </si>
  <si>
    <t xml:space="preserve">Оснащенность автотранспортом </t>
  </si>
  <si>
    <r>
      <t>Вид бюджетной программы</t>
    </r>
    <r>
      <rPr>
        <sz val="12"/>
        <color indexed="8"/>
        <rFont val="Times New Roman"/>
        <family val="1"/>
        <charset val="204"/>
      </rPr>
      <t>:</t>
    </r>
  </si>
  <si>
    <r>
      <t xml:space="preserve">Цель бюджетной программы: </t>
    </r>
    <r>
      <rPr>
        <sz val="12"/>
        <color indexed="8"/>
        <rFont val="Times New Roman"/>
        <family val="1"/>
        <charset val="204"/>
      </rPr>
      <t>Улучшение здоровья населения области, совершенствование системы управления и финансирования, развитие первичной медико-санитарной помощи, как основы социальной политики, стратегии государства и реформирования здравоохранения, обеспечение приоритетного развития амбулаторно-поликлинического обслуживания.</t>
    </r>
  </si>
  <si>
    <t>Увеличение ожидаемой продолжительности жизни</t>
  </si>
  <si>
    <t>тысяч тенге</t>
  </si>
  <si>
    <r>
      <t xml:space="preserve">в зависимости от содержания: </t>
    </r>
    <r>
      <rPr>
        <i/>
        <sz val="12"/>
        <color indexed="8"/>
        <rFont val="Times New Roman"/>
        <family val="1"/>
        <charset val="204"/>
      </rPr>
      <t>осуществления государственных функций, полномочий и оказание вытекающих из них государственных услуг</t>
    </r>
  </si>
  <si>
    <r>
      <t xml:space="preserve">Описание (обоснование) бюджетной подпрограммы: </t>
    </r>
    <r>
      <rPr>
        <i/>
        <sz val="12"/>
        <color indexed="8"/>
        <rFont val="Times New Roman"/>
        <family val="1"/>
        <charset val="204"/>
      </rPr>
      <t>Обеспечение населения доступной квалифицированной, специализированной первичной медико-санитарной,  консультативно-диагностической помощью, проведение мероприятий по диспансеризации и реабилитации больных; мероприятий, направленных на  профилактику заболеваний</t>
    </r>
  </si>
  <si>
    <r>
      <t xml:space="preserve">Код и наименование бюджетной программы: </t>
    </r>
    <r>
      <rPr>
        <i/>
        <sz val="12"/>
        <color indexed="8"/>
        <rFont val="Times New Roman"/>
        <family val="1"/>
        <charset val="204"/>
      </rPr>
      <t>039 "Оказание амбулаторно-поликлинических услуг и медицинских услуг субъектами сельского здравоохранения, за исключением оказываемой за счет средств республиканского бюджета, и оказание услуг Call-центрами</t>
    </r>
  </si>
  <si>
    <r>
      <t>Вид бюджетной программы</t>
    </r>
    <r>
      <rPr>
        <sz val="12"/>
        <color indexed="8"/>
        <rFont val="Times New Roman"/>
        <family val="1"/>
        <charset val="204"/>
      </rPr>
      <t xml:space="preserve">: </t>
    </r>
  </si>
  <si>
    <r>
      <rPr>
        <sz val="12"/>
        <rFont val="Times New Roman"/>
        <family val="1"/>
        <charset val="204"/>
      </rPr>
      <t>в зависимости от способа реализации</t>
    </r>
    <r>
      <rPr>
        <b/>
        <sz val="12"/>
        <rFont val="Times New Roman"/>
        <family val="1"/>
        <charset val="204"/>
      </rPr>
      <t xml:space="preserve">: </t>
    </r>
    <r>
      <rPr>
        <i/>
        <sz val="12"/>
        <rFont val="Times New Roman"/>
        <family val="1"/>
        <charset val="204"/>
      </rPr>
      <t xml:space="preserve"> индивидуальная бюджетная программа</t>
    </r>
  </si>
  <si>
    <r>
      <t xml:space="preserve">в зависимости от содержания: </t>
    </r>
    <r>
      <rPr>
        <i/>
        <sz val="12"/>
        <rFont val="Times New Roman"/>
        <family val="1"/>
        <charset val="204"/>
      </rPr>
      <t>о</t>
    </r>
    <r>
      <rPr>
        <i/>
        <sz val="12"/>
        <color indexed="8"/>
        <rFont val="Times New Roman"/>
        <family val="1"/>
        <charset val="204"/>
      </rPr>
      <t>существления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</si>
  <si>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</si>
  <si>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Код и наименование бюджетной программы:  </t>
    </r>
    <r>
      <rPr>
        <i/>
        <sz val="12"/>
        <rFont val="Times New Roman"/>
        <family val="1"/>
        <charset val="204"/>
      </rPr>
      <t>047 "Ремонт объектов городов и сельских населенных пунктов в рамках Программы развития продуктивной занятости и массового предпринимательства</t>
    </r>
  </si>
  <si>
    <r>
      <t xml:space="preserve">Цель бюджетной программы: </t>
    </r>
    <r>
      <rPr>
        <i/>
        <sz val="12"/>
        <rFont val="Times New Roman"/>
        <family val="1"/>
        <charset val="204"/>
      </rPr>
      <t>Содействие продуктивной занятости населения путем повышения потенциала трудовых ресурсов и вовлечения граждан в предпринимательство</t>
    </r>
  </si>
  <si>
    <t>Количестве созданных рабочих мест</t>
  </si>
  <si>
    <t>Капитальный ремонт социально-культурных объектов (объекты здравоохранения)</t>
  </si>
  <si>
    <r>
      <t xml:space="preserve">Описание (обоснование) бюджетной подпрограммы: </t>
    </r>
    <r>
      <rPr>
        <sz val="12"/>
        <rFont val="Times New Roman"/>
        <family val="1"/>
        <charset val="204"/>
      </rPr>
      <t>капитальный и текущий ремонты социально-культурных объектов (объекты образования, здравоохранения, социального обеспечения, культуры, спорта, досуга и отдыха)</t>
    </r>
  </si>
  <si>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Министра культуры и спорта Республики Казахстан от 20 ноября 2014 года № 101 "Об утверждении Правил медицинского обеспечения и оказания медицинской помощи спортсменам и тренерам при проведении спортивных мероприятий, в период восстановительных мероприятий после интенсивных физических нагрузок, заболеваний и травм у спортсменов".Постановление Правительства РК от 6 декабря 2016 года №775 "О реализации Закона Республики Казахстан "О республиканском бюджете на 2017 - 2019 годы"</t>
    </r>
  </si>
  <si>
    <r>
      <t xml:space="preserve">Описание (обоснование) бюджетной программы: </t>
    </r>
    <r>
      <rPr>
        <i/>
        <sz val="12"/>
        <color indexed="8"/>
        <rFont val="Times New Roman"/>
        <family val="1"/>
        <charset val="204"/>
      </rPr>
      <t>медицинского обеспечения и оказания медицинской помощи спортсменам и тренерам при проведении спортивных мероприятий, в период восстановительных мероприятий после интенсивных физических нагрузок, заболеваний и травм у спортсменов определяют порядок оказания медицинской помощи спортсменам и тренерам на спортивных мероприятиях (спортивных соревнованиях, учебно-тренировочных сборах), а также во время восстановительных мероприятий после интенсивных физических нагрузок, заболеваний и травм у спортсменов.</t>
    </r>
  </si>
  <si>
    <t>Количество спортсменов, охваченных медицинской помощью</t>
  </si>
  <si>
    <r>
      <t xml:space="preserve">Нормативная правовая основа бюджетной программы: </t>
    </r>
    <r>
      <rPr>
        <sz val="12"/>
        <rFont val="Times New Roman"/>
        <family val="1"/>
        <charset val="204"/>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2016 года №775 "О реализации Закона Республики Казахстан "О республиканском бюджете на 2017 - 2019 годы". Программа развития продуктивной занятости и массового предпринимательства 2017-2025 годы.</t>
    </r>
  </si>
  <si>
    <r>
      <t xml:space="preserve">в зависимости от способа реализации: </t>
    </r>
    <r>
      <rPr>
        <i/>
        <sz val="11"/>
        <color indexed="8"/>
        <rFont val="Times New Roman"/>
        <family val="1"/>
        <charset val="204"/>
      </rPr>
      <t xml:space="preserve">индивидуальная </t>
    </r>
    <r>
      <rPr>
        <i/>
        <sz val="12"/>
        <color indexed="8"/>
        <rFont val="Times New Roman"/>
        <family val="1"/>
        <charset val="204"/>
      </rPr>
      <t>бюджетная программа</t>
    </r>
  </si>
  <si>
    <r>
      <t xml:space="preserve">текущая/развитие: </t>
    </r>
    <r>
      <rPr>
        <i/>
        <sz val="11"/>
        <color indexed="8"/>
        <rFont val="Times New Roman"/>
        <family val="1"/>
        <charset val="204"/>
      </rPr>
      <t>текущая бюджетная программа</t>
    </r>
  </si>
  <si>
    <r>
      <rPr>
        <b/>
        <sz val="12"/>
        <color indexed="8"/>
        <rFont val="Times New Roman"/>
        <family val="1"/>
        <charset val="204"/>
      </rPr>
      <t xml:space="preserve">Конечные результаты бюджетной программы </t>
    </r>
    <r>
      <rPr>
        <sz val="12"/>
        <color indexed="8"/>
        <rFont val="Times New Roman"/>
        <family val="1"/>
        <charset val="204"/>
      </rPr>
      <t xml:space="preserve">: </t>
    </r>
  </si>
  <si>
    <t xml:space="preserve"> Обеспечение  онкогематологических больных детей химиопрепаратами</t>
  </si>
  <si>
    <t>Количество лиц, состоящих на наркологическом учете с пагубным потреблением и зависимостью от наркотиков</t>
  </si>
  <si>
    <t xml:space="preserve">Снижение показателя заболеваемости острым гепатитом </t>
  </si>
  <si>
    <r>
      <rPr>
        <b/>
        <sz val="12"/>
        <color theme="1"/>
        <rFont val="Times New Roman"/>
        <family val="1"/>
        <charset val="204"/>
      </rPr>
      <t xml:space="preserve">Конечные результаты бюджетной программы: </t>
    </r>
    <r>
      <rPr>
        <sz val="12"/>
        <color theme="1"/>
        <rFont val="Times New Roman"/>
        <family val="1"/>
        <charset val="204"/>
      </rPr>
      <t/>
    </r>
  </si>
  <si>
    <t>Распространенность ожирения</t>
  </si>
  <si>
    <r>
      <rPr>
        <b/>
        <sz val="12"/>
        <rFont val="Times New Roman"/>
        <family val="1"/>
        <charset val="204"/>
      </rPr>
      <t xml:space="preserve">Конечные результаты бюджетной программы: </t>
    </r>
    <r>
      <rPr>
        <sz val="12"/>
        <rFont val="Times New Roman"/>
        <family val="1"/>
        <charset val="204"/>
      </rPr>
      <t/>
    </r>
  </si>
  <si>
    <t>Снижение уровня потребления стационарной помощи в рамказ ЕНСЗ</t>
  </si>
  <si>
    <t>на 1000 населения</t>
  </si>
  <si>
    <t>Увеличение процента плановой госпитализации в стационар</t>
  </si>
  <si>
    <r>
      <t>Описание (обоснование) бюджетной программы:</t>
    </r>
    <r>
      <rPr>
        <sz val="11.5"/>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в соответствии с Правилами восстановительного лечения и медицинской реабилитации, в том числе детской медицинской реабилитации, утвержденными приказом Министра здравоохранения и социального развития Республики Казахстан от 27 февраля 2015 года № 98 «Об утверждении Правил восстановительного лечения и медицинской реабилитации, в том числе детской медицинской реабилитации», оказание паллиативной помощи лицам, за исключением паллитивной помощи лицам, страдающим злокачественными новообразованиями  и сестринского ухода лицам, указанным в Перечне категорий населения, которым оказывается паллиативная помощь и сестринский уход, утвержденного приказом Министра здравоохранения и социального развития Республики Казахстан от 25 февраля 2015 года № 96 «Об утверждении перечня категорий населения, которым оказывается паллиативная помощь и сестринский уход»</t>
    </r>
  </si>
  <si>
    <t>Раняя выявляемость злокачественных новообразований (1-2 стадия)</t>
  </si>
  <si>
    <r>
      <rPr>
        <b/>
        <sz val="12"/>
        <rFont val="Times New Roman"/>
        <family val="1"/>
        <charset val="204"/>
      </rPr>
      <t xml:space="preserve">Код и наименование бюджетной программы:  </t>
    </r>
    <r>
      <rPr>
        <i/>
        <sz val="12"/>
        <rFont val="Times New Roman"/>
        <family val="1"/>
        <charset val="204"/>
      </rPr>
      <t>003 "Повышение квалификации и переподготовка кадров"</t>
    </r>
  </si>
  <si>
    <r>
      <t xml:space="preserve">Нормативная правовая основа бюджетной программы: </t>
    </r>
    <r>
      <rPr>
        <sz val="12"/>
        <rFont val="Times New Roman"/>
        <family val="1"/>
        <charset val="204"/>
      </rPr>
      <t xml:space="preserve">Закон Республики Казахстан "Об образовании"от 27 июля 2007 года № 319-III. Приказ Министра образования и науки Республики Казахстан от 29 января 2016 года №122. Зарегистрирован в Министерстве юстиции Республики Казахстан 9 марта 2016 года №13418. Постановление акимата Акмолинской области  от 31 августа 2016 года №А-10/426  «Об утверждении государственного образовательного заказа на 2016-2017 год». Постановление Правительства РК от 6 декабря 2016 года №775 "О реализации Закона Республики Казахстан "О республиканском бюджете на 2017 - 2019 годы"
</t>
    </r>
  </si>
  <si>
    <r>
      <t xml:space="preserve">Цель бюджетной программы: </t>
    </r>
    <r>
      <rPr>
        <sz val="12"/>
        <rFont val="Times New Roman"/>
        <family val="1"/>
        <charset val="204"/>
      </rPr>
      <t xml:space="preserve"> осуществление научно-практической, организационно-методической деятельностью по подготовке и переподготовке профессиональных медицинских и фармацевтических работников, сочетающих глубокие профессиональные знания и способность решать задачи в области здравоохранения.</t>
    </r>
  </si>
  <si>
    <t>Удельный вес СМР имеющих квалификационную категорию (не менее 40 % ежегодно)</t>
  </si>
  <si>
    <t>Удельный вес СМР прошедших курсы усовершенствования и специализации за период (не менее 30% ежегодно )</t>
  </si>
  <si>
    <r>
      <t>Описание (обоснование) бюджетной программы:</t>
    </r>
    <r>
      <rPr>
        <sz val="12"/>
        <rFont val="Times New Roman"/>
        <family val="1"/>
        <charset val="204"/>
      </rPr>
      <t xml:space="preserve"> </t>
    </r>
    <r>
      <rPr>
        <i/>
        <sz val="12"/>
        <rFont val="Times New Roman"/>
        <family val="1"/>
        <charset val="204"/>
      </rPr>
      <t xml:space="preserve">Услуги по повышению квалификации и переподготовке работников организаций здравоохранения по профилям в соответствии с потребностями отрасли </t>
    </r>
  </si>
  <si>
    <r>
      <t>Вид бюджетной подпрограммы</t>
    </r>
    <r>
      <rPr>
        <sz val="12"/>
        <color indexed="8"/>
        <rFont val="Times New Roman"/>
        <family val="1"/>
        <charset val="204"/>
      </rPr>
      <t xml:space="preserve">: </t>
    </r>
  </si>
  <si>
    <r>
      <t>Описание (обоснование) бюджетной подпрограммы:</t>
    </r>
    <r>
      <rPr>
        <sz val="12"/>
        <rFont val="Times New Roman"/>
        <family val="1"/>
        <charset val="204"/>
      </rPr>
      <t xml:space="preserve"> </t>
    </r>
    <r>
      <rPr>
        <i/>
        <sz val="12"/>
        <rFont val="Times New Roman"/>
        <family val="1"/>
        <charset val="204"/>
      </rPr>
      <t xml:space="preserve">Услуги по повышению квалификации и переподготовке работников организаций здравоохранения </t>
    </r>
  </si>
  <si>
    <r>
      <t>Описание (обоснование) бюджетной подпрограммы:</t>
    </r>
    <r>
      <rPr>
        <sz val="12"/>
        <rFont val="Times New Roman"/>
        <family val="1"/>
        <charset val="204"/>
      </rPr>
      <t xml:space="preserve"> </t>
    </r>
    <r>
      <rPr>
        <i/>
        <sz val="12"/>
        <rFont val="Times New Roman"/>
        <family val="1"/>
        <charset val="204"/>
      </rPr>
      <t>Услуги по переподготовке кадров и повышение квалификации за счет бюджетных средств</t>
    </r>
  </si>
  <si>
    <t xml:space="preserve">Количество среднего медицинского персонала, прошедших циклы повышения квалификации </t>
  </si>
  <si>
    <r>
      <rPr>
        <b/>
        <sz val="12"/>
        <rFont val="Times New Roman"/>
        <family val="1"/>
        <charset val="204"/>
      </rPr>
      <t xml:space="preserve">Код и наименование бюджетной программы: </t>
    </r>
    <r>
      <rPr>
        <i/>
        <sz val="12"/>
        <rFont val="Times New Roman"/>
        <family val="1"/>
        <charset val="204"/>
      </rPr>
      <t xml:space="preserve">043 "Подготовка специалистов в организациях технического и профессионального, послесреднего образования" </t>
    </r>
  </si>
  <si>
    <r>
      <t xml:space="preserve">Описание (обоснование) бюджетной программы: </t>
    </r>
    <r>
      <rPr>
        <i/>
        <sz val="12"/>
        <rFont val="Times New Roman"/>
        <family val="1"/>
        <charset val="204"/>
      </rPr>
      <t xml:space="preserve">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t>
    </r>
  </si>
  <si>
    <t xml:space="preserve">Расходы по бюджетной подпрограмме </t>
  </si>
  <si>
    <r>
      <t>Описание (обоснование) бюджетной подпрограммы:</t>
    </r>
    <r>
      <rPr>
        <b/>
        <i/>
        <sz val="12"/>
        <rFont val="Times New Roman"/>
        <family val="1"/>
        <charset val="204"/>
      </rPr>
      <t xml:space="preserve"> </t>
    </r>
    <r>
      <rPr>
        <i/>
        <sz val="12"/>
        <rFont val="Times New Roman"/>
        <family val="1"/>
        <charset val="204"/>
      </rPr>
      <t xml:space="preserve">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t>
    </r>
  </si>
  <si>
    <t>Среднегодовой контингент стипендиатов в колледжах</t>
  </si>
  <si>
    <t xml:space="preserve">из них МЗСР РК </t>
  </si>
  <si>
    <t>Прием учащихся</t>
  </si>
  <si>
    <t xml:space="preserve">Количество выпускников </t>
  </si>
  <si>
    <t>Среднегодовой контингент учащихся в колледжах</t>
  </si>
  <si>
    <r>
      <rPr>
        <b/>
        <sz val="12"/>
        <rFont val="Times New Roman"/>
        <family val="1"/>
        <charset val="204"/>
      </rPr>
      <t xml:space="preserve">Код и наименование бюджетной программы:  </t>
    </r>
    <r>
      <rPr>
        <i/>
        <sz val="12"/>
        <rFont val="Times New Roman"/>
        <family val="1"/>
        <charset val="204"/>
      </rPr>
      <t>001 «Услуги по реализации государственной политики на местном уровне в области здравоохранения».</t>
    </r>
  </si>
  <si>
    <r>
      <t xml:space="preserve">в зависимости от содержания: </t>
    </r>
    <r>
      <rPr>
        <i/>
        <sz val="12"/>
        <color theme="1"/>
        <rFont val="Times New Roman"/>
        <family val="1"/>
        <charset val="204"/>
      </rPr>
      <t xml:space="preserve"> осуществление государственных функций, полномочий и оказание вытекающих из них государственных услуг.</t>
    </r>
  </si>
  <si>
    <r>
      <t xml:space="preserve">Цель бюджетной программы: </t>
    </r>
    <r>
      <rPr>
        <i/>
        <sz val="12"/>
        <rFont val="Times New Roman"/>
        <family val="1"/>
        <charset val="204"/>
      </rPr>
      <t>Реализация государственной политики в области здравоохранения</t>
    </r>
  </si>
  <si>
    <r>
      <rPr>
        <b/>
        <sz val="12"/>
        <color indexed="8"/>
        <rFont val="Times New Roman"/>
        <family val="1"/>
        <charset val="204"/>
      </rPr>
      <t xml:space="preserve">Конечные результаты бюджетной программы </t>
    </r>
    <r>
      <rPr>
        <sz val="12"/>
        <color indexed="8"/>
        <rFont val="Times New Roman"/>
        <family val="1"/>
        <charset val="204"/>
      </rPr>
      <t>:  Государственное регулирование в области здравоохранения; обеспечение граждан  и оралманов медицинской помощью и лекарственными средствами, изделиями медицинского назначения в рамках гарантированного объема бесплатной медицинской помощи, включая медицинские услуги по временной адаптации и детоксикаци.</t>
    </r>
  </si>
  <si>
    <r>
      <t>Описание (обоснование) бюджетной программы:</t>
    </r>
    <r>
      <rPr>
        <sz val="12"/>
        <rFont val="Times New Roman"/>
        <family val="1"/>
        <charset val="204"/>
      </rPr>
      <t xml:space="preserve"> Содержание аппарата управления здравоохранения области согласно утвержденной штатной численности, повышение квалификации государственных служащих</t>
    </r>
  </si>
  <si>
    <t>011- из республиканского бюджета</t>
  </si>
  <si>
    <t>015 - из местного бюджета</t>
  </si>
  <si>
    <t>Количество государственных служащих областного аппарата, обеспечивающих реализацию государственной политики в сфере здравоохранения</t>
  </si>
  <si>
    <t>человек</t>
  </si>
  <si>
    <t>Количество сотрудников, работающих на договорной основе</t>
  </si>
  <si>
    <t>Повышение квалификации и переподготовка государственных служащих</t>
  </si>
  <si>
    <r>
      <t xml:space="preserve">Нормативная правовая основа бюджетной программы: </t>
    </r>
    <r>
      <rPr>
        <i/>
        <sz val="12"/>
        <rFont val="Times New Roman"/>
        <family val="1"/>
        <charset val="204"/>
      </rPr>
      <t>Бюджетный кодекс Республики Казахстан от 4 декабря 2008 года № 95-IV, Положение о государственном учреждении "Управление здравоохранения Акмолинской области" утверждено постановлением акимата Акмолинской области от 12 марта 2015 года № А-3/101</t>
    </r>
  </si>
  <si>
    <r>
      <rPr>
        <b/>
        <sz val="12"/>
        <rFont val="Times New Roman"/>
        <family val="1"/>
        <charset val="204"/>
      </rPr>
      <t xml:space="preserve">Код и наименование бюджетной программы:  </t>
    </r>
    <r>
      <rPr>
        <i/>
        <sz val="12"/>
        <rFont val="Times New Roman"/>
        <family val="1"/>
        <charset val="204"/>
      </rPr>
      <t xml:space="preserve">030" Капитальные расходы государственных органов здравоохранения" </t>
    </r>
  </si>
  <si>
    <r>
      <t xml:space="preserve">Нормативная правовая основа бюджетной программы: </t>
    </r>
    <r>
      <rPr>
        <sz val="12"/>
        <rFont val="Times New Roman"/>
        <family val="1"/>
        <charset val="204"/>
      </rPr>
      <t>Бюджетный кодекс Республики Казахстан от 4 декабря 2008 года № 95-IV, Положение о государственном учреждении "Управление здравоохранения Акмолинской области" утверждено постановлением акимата Акмолинской области от 12 марта 2015 года № А-3/101</t>
    </r>
  </si>
  <si>
    <r>
      <t xml:space="preserve">Цель бюджетной программы: </t>
    </r>
    <r>
      <rPr>
        <i/>
        <sz val="12"/>
        <rFont val="Times New Roman"/>
        <family val="1"/>
        <charset val="204"/>
      </rPr>
      <t>Материальное техническое оснащение рабочих мест персонала Управления здравоохранения для создания необходимых условий труда</t>
    </r>
  </si>
  <si>
    <r>
      <t xml:space="preserve">Описание (обоснование) бюджетной программы: </t>
    </r>
    <r>
      <rPr>
        <sz val="12"/>
        <rFont val="Times New Roman"/>
        <family val="1"/>
        <charset val="204"/>
      </rPr>
      <t>Укрепление материально технического оснащения</t>
    </r>
  </si>
  <si>
    <r>
      <t xml:space="preserve">Описание (обоснование) бюджетной подпрограммы:  </t>
    </r>
    <r>
      <rPr>
        <i/>
        <sz val="12"/>
        <rFont val="Times New Roman"/>
        <family val="1"/>
        <charset val="204"/>
      </rPr>
      <t>Укрепление материально технического оснащения</t>
    </r>
  </si>
  <si>
    <r>
      <rPr>
        <b/>
        <sz val="12"/>
        <rFont val="Times New Roman"/>
        <family val="1"/>
        <charset val="204"/>
      </rPr>
      <t>Вид бюджетной программы</t>
    </r>
    <r>
      <rPr>
        <sz val="12"/>
        <rFont val="Times New Roman"/>
        <family val="1"/>
        <charset val="204"/>
      </rPr>
      <t xml:space="preserve">: </t>
    </r>
  </si>
  <si>
    <r>
      <t xml:space="preserve">в зависимости от содержания: </t>
    </r>
    <r>
      <rPr>
        <i/>
        <sz val="12"/>
        <rFont val="Times New Roman"/>
        <family val="1"/>
        <charset val="204"/>
      </rPr>
      <t xml:space="preserve"> 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</si>
  <si>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i/>
        <sz val="12"/>
        <rFont val="Times New Roman"/>
        <family val="1"/>
        <charset val="204"/>
      </rPr>
      <t>индивидуальная</t>
    </r>
  </si>
  <si>
    <r>
      <t xml:space="preserve">текущая/развитие: </t>
    </r>
    <r>
      <rPr>
        <i/>
        <sz val="12"/>
        <rFont val="Times New Roman"/>
        <family val="1"/>
        <charset val="204"/>
      </rPr>
      <t>текущая</t>
    </r>
  </si>
  <si>
    <t>количество коек для пребывания детей от рождения до четырех лет, в том числе:</t>
  </si>
  <si>
    <t>койки</t>
  </si>
  <si>
    <r>
      <t xml:space="preserve">- отделение адаптации </t>
    </r>
    <r>
      <rPr>
        <i/>
        <sz val="10"/>
        <color indexed="8"/>
        <rFont val="Times New Roman"/>
        <family val="1"/>
        <charset val="204"/>
      </rPr>
      <t>(для прохождения адаптационного периода и при карантинных инфекциях, в среднем 21 день)</t>
    </r>
    <r>
      <rPr>
        <sz val="11"/>
        <color indexed="8"/>
        <rFont val="Times New Roman"/>
        <family val="1"/>
        <charset val="204"/>
      </rPr>
      <t xml:space="preserve">  </t>
    </r>
  </si>
  <si>
    <t>среднегодовое число воспитанников</t>
  </si>
  <si>
    <t>количество случаев нахождения детей  в отделение адаптации</t>
  </si>
  <si>
    <t>случай</t>
  </si>
  <si>
    <t>Оздоровление детей (кроме заболеваний: врожденный порок развития, ДЦП, болезнь Дауна, не подлежащих полному выздоровлению)</t>
  </si>
  <si>
    <t>не менее 100</t>
  </si>
  <si>
    <t>Обеспечение детей инвалидов, проживающих в Доме ребенка специальными средствами, в том числе для передвижения</t>
  </si>
  <si>
    <t>Обеспечение реабилитационной терапией детей инвалидов</t>
  </si>
  <si>
    <t>Переутверждена         </t>
  </si>
  <si>
    <t>Вице-министр здравоохранения Республики Казахстан</t>
  </si>
  <si>
    <t>_____________________________ Актаева Л.М.</t>
  </si>
  <si>
    <t>Обеспечение охвата  студентов повышенным размером степендии до 100%</t>
  </si>
  <si>
    <r>
      <t xml:space="preserve">Код и наименование бюджетной программы:  </t>
    </r>
    <r>
      <rPr>
        <i/>
        <sz val="12"/>
        <rFont val="Times New Roman"/>
        <family val="1"/>
        <charset val="204"/>
      </rPr>
      <t>037 "Погашение кредиторской задолженности по обязательствам организаций здравоохранения за счет средств местного бюджета "</t>
    </r>
  </si>
  <si>
    <r>
      <t xml:space="preserve">Цель бюджетной программы: </t>
    </r>
    <r>
      <rPr>
        <sz val="12"/>
        <rFont val="Times New Roman"/>
        <family val="1"/>
        <charset val="204"/>
      </rPr>
      <t>Погашение кредиторской задолженности ГУ «Щучинский дом ребенка» для обеспечения продуктами питания и оплаты прочих текущих затрат.</t>
    </r>
  </si>
  <si>
    <t>Обеспечение погашения кредиторской задолженности</t>
  </si>
  <si>
    <r>
      <t xml:space="preserve">Описание (обоснование) бюджетной программы: </t>
    </r>
    <r>
      <rPr>
        <sz val="12"/>
        <rFont val="Times New Roman"/>
        <family val="1"/>
        <charset val="204"/>
      </rPr>
      <t xml:space="preserve">Обеспечение погашения кредиторской задолженности  </t>
    </r>
  </si>
  <si>
    <t xml:space="preserve">Вид бюджетной программы: </t>
  </si>
  <si>
    <r>
      <t xml:space="preserve">в зависимости от содержания: </t>
    </r>
    <r>
      <rPr>
        <sz val="12"/>
        <rFont val="Times New Roman"/>
        <family val="1"/>
        <charset val="204"/>
      </rPr>
      <t>о</t>
    </r>
    <r>
      <rPr>
        <i/>
        <sz val="12"/>
        <rFont val="Times New Roman"/>
        <family val="1"/>
        <charset val="204"/>
      </rPr>
      <t>существления государственных функций, полномочий и оказание вытекающих из них государственных услуг</t>
    </r>
  </si>
  <si>
    <r>
      <t xml:space="preserve">Описание (обоснование) бюджетной подпрограммы: </t>
    </r>
    <r>
      <rPr>
        <sz val="12"/>
        <rFont val="Times New Roman"/>
        <family val="1"/>
        <charset val="204"/>
      </rPr>
      <t xml:space="preserve">Погашение задолженности прошлых лет  </t>
    </r>
  </si>
  <si>
    <t>Количество проектов здравоохранения подлежащих капитальному ремонту</t>
  </si>
  <si>
    <r>
      <t>Описание (обоснование) бюджетной программы:</t>
    </r>
    <r>
      <rPr>
        <sz val="12"/>
        <rFont val="Times New Roman"/>
        <family val="1"/>
        <charset val="204"/>
      </rPr>
      <t xml:space="preserve"> Оказание медико-социальной помощи лицам, страдающим туберкулезом, психическими расстройствами (заболеваниями), алкоголизмом, наркоманией и токсикоманией, за исключением оказываемой республиканскими организациями; оказание медицинской помощи больным инфекционными заболеваниями на местном уровне; оказание наркологической помощи в Центрах временной адаптации и детоксикации пациентам в состоянии опьянения (интоксикации) от алкоголя,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 утверждённым приказом исполняющего обязанности Министра здравоохранения Республики Казахстан от 5 января 2011 года № 1 «Об утверждении Положения о деятельности центров временной адаптации и детоксикации»
</t>
    </r>
  </si>
  <si>
    <t>1,62</t>
  </si>
  <si>
    <r>
      <t xml:space="preserve">Описание (обоснование) бюджетной подпрограммы: </t>
    </r>
    <r>
      <rPr>
        <i/>
        <sz val="12"/>
        <rFont val="Times New Roman"/>
        <family val="1"/>
        <charset val="204"/>
      </rPr>
      <t xml:space="preserve">Оказание медико-социальной помощи лицам, страдающим туберкулезом, психическими расстройствами (заболеваниями), алкоголизмом, наркоманией и токсикоманией, за исключением оказываемой республиканскими организациями; оказание медицинской помощи больным инфекционными заболеваниями на местном уровне; оказание наркологической помощи в Центрах временной адаптации и детоксикации пациентам в состоянии опьянения (интоксикации) от алкоголя,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 утверждённым приказом исполняющего обязанности Министра здравоохранения Республики Казахстан от 5 января 2011 года № 1 «Об утверждении Положения о деятельности центров временной адаптации и детоксикации»
</t>
    </r>
  </si>
  <si>
    <t>Приобретение прочих запасов</t>
  </si>
  <si>
    <t>комп.</t>
  </si>
  <si>
    <r>
      <t xml:space="preserve">в зависимости от содержания: </t>
    </r>
    <r>
      <rPr>
        <i/>
        <sz val="12"/>
        <color theme="1"/>
        <rFont val="Times New Roman"/>
        <family val="1"/>
        <charset val="204"/>
      </rPr>
      <t xml:space="preserve">  осуществление государственных функций, полномочий и оказание вытекающих из них государственных услуг</t>
    </r>
  </si>
  <si>
    <t xml:space="preserve">Количество пролеченных спинальных  больных </t>
  </si>
  <si>
    <r>
      <t xml:space="preserve">в зависимости от содержания: </t>
    </r>
    <r>
      <rPr>
        <i/>
        <sz val="12"/>
        <color theme="1"/>
        <rFont val="Times New Roman"/>
        <family val="1"/>
        <charset val="204"/>
      </rPr>
      <t xml:space="preserve"> осуществление капитальных расходов</t>
    </r>
  </si>
  <si>
    <r>
      <t xml:space="preserve">Описание (обоснование) бюджетной подпрограммы: </t>
    </r>
    <r>
      <rPr>
        <sz val="12"/>
        <rFont val="Times New Roman"/>
        <family val="1"/>
        <charset val="204"/>
      </rPr>
      <t>укрепление материально-технической базы  объектов здравоохранения</t>
    </r>
  </si>
  <si>
    <r>
      <rPr>
        <b/>
        <sz val="12"/>
        <rFont val="Times New Roman"/>
        <family val="1"/>
        <charset val="204"/>
      </rPr>
      <t xml:space="preserve">Код и наименование бюджетной программы: </t>
    </r>
    <r>
      <rPr>
        <i/>
        <sz val="12"/>
        <rFont val="Times New Roman"/>
        <family val="1"/>
        <charset val="204"/>
      </rPr>
      <t xml:space="preserve">096 "Выполнение государственных обязательств по проектам государственно-частного партнерства" </t>
    </r>
  </si>
  <si>
    <r>
      <t xml:space="preserve">Нормативная правовая основа бюджетной программы: </t>
    </r>
    <r>
      <rPr>
        <sz val="12"/>
        <rFont val="Times New Roman"/>
        <family val="1"/>
        <charset val="204"/>
      </rPr>
      <t>Закона О государственно-частном партнерстве от 31 октября 2015 года № 380-V ЗРК., Правил планирования и реализации проектов государственно-частного партнерства от 25 ноября 2015 г. №725</t>
    </r>
  </si>
  <si>
    <r>
      <t>Конечные результаты бюджетной программы:</t>
    </r>
    <r>
      <rPr>
        <sz val="12"/>
        <rFont val="Times New Roman"/>
        <family val="1"/>
        <charset val="204"/>
      </rPr>
      <t xml:space="preserve"> 100 % обеспечение выполнения государственных обязательств по проектам государственно-частного партнерства</t>
    </r>
  </si>
  <si>
    <r>
      <t xml:space="preserve">Описание (обоснование) бюджетной программы: </t>
    </r>
    <r>
      <rPr>
        <sz val="12"/>
        <rFont val="Times New Roman"/>
        <family val="1"/>
        <charset val="204"/>
      </rPr>
      <t>предоставление объектов здравоохранения во временное пользование, предоставление источников возмещения инвестиционных затрат, с целью усовершенствования объектов здравоохранения, проведения качественной диагностики и увеличения объема оказываемых медицинских услуг населению</t>
    </r>
    <r>
      <rPr>
        <b/>
        <sz val="12"/>
        <rFont val="Times New Roman"/>
        <family val="1"/>
        <charset val="204"/>
      </rPr>
      <t xml:space="preserve">  </t>
    </r>
  </si>
  <si>
    <t>Количество объектов в рамках ГЧП</t>
  </si>
  <si>
    <t>«______» ____________ 2017 года.  </t>
  </si>
  <si>
    <r>
      <rPr>
        <b/>
        <sz val="12"/>
        <rFont val="Times New Roman"/>
        <family val="1"/>
        <charset val="204"/>
      </rPr>
      <t xml:space="preserve">Руководитель бюджетной программы: </t>
    </r>
    <r>
      <rPr>
        <sz val="12"/>
        <rFont val="Times New Roman"/>
        <family val="1"/>
        <charset val="204"/>
      </rPr>
      <t>руководитель управления здравоохранения - Кисикова С.Д..</t>
    </r>
  </si>
  <si>
    <r>
      <rPr>
        <b/>
        <sz val="12"/>
        <rFont val="Times New Roman"/>
        <family val="1"/>
        <charset val="204"/>
      </rPr>
      <t xml:space="preserve">Руководитель бюджетной программы: </t>
    </r>
    <r>
      <rPr>
        <i/>
        <sz val="12"/>
        <rFont val="Times New Roman"/>
        <family val="1"/>
        <charset val="204"/>
      </rPr>
      <t>Руководитель управления здравоохранения - Кисикова С.Д.</t>
    </r>
  </si>
  <si>
    <r>
      <rPr>
        <b/>
        <sz val="12"/>
        <rFont val="Times New Roman"/>
        <family val="1"/>
        <charset val="204"/>
      </rPr>
      <t xml:space="preserve">Руководитель бюджетной программы: </t>
    </r>
    <r>
      <rPr>
        <sz val="12"/>
        <rFont val="Times New Roman"/>
        <family val="1"/>
        <charset val="204"/>
      </rPr>
      <t>руководитель управления здравоохранения - Кисикова С.Д.</t>
    </r>
  </si>
  <si>
    <r>
      <t xml:space="preserve">Руководитель бюджетной программы: </t>
    </r>
    <r>
      <rPr>
        <i/>
        <sz val="12"/>
        <color indexed="8"/>
        <rFont val="Times New Roman"/>
        <family val="1"/>
        <charset val="204"/>
      </rPr>
      <t>Руководитель управления здравоохранения - Кисикова С.Д.</t>
    </r>
  </si>
  <si>
    <r>
      <t>Руководитель бюджетной программы:</t>
    </r>
    <r>
      <rPr>
        <b/>
        <i/>
        <sz val="12"/>
        <rFont val="Times New Roman"/>
        <family val="1"/>
        <charset val="204"/>
      </rPr>
      <t xml:space="preserve"> </t>
    </r>
    <r>
      <rPr>
        <i/>
        <sz val="12"/>
        <rFont val="Times New Roman"/>
        <family val="1"/>
        <charset val="204"/>
      </rPr>
      <t>руководитель управления здравоохранения - Кисикова С.Д.</t>
    </r>
  </si>
  <si>
    <t>уменьшение</t>
  </si>
  <si>
    <t xml:space="preserve">уменьшение </t>
  </si>
  <si>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трансляция телепередач, тиражирование ИОМ, подготовка и проведение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</si>
  <si>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 xml:space="preserve">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</si>
  <si>
    <t>МЗ РК</t>
  </si>
  <si>
    <t>из них МЗ РК</t>
  </si>
  <si>
    <r>
      <t xml:space="preserve">Конечные результаты бюджетной программы: </t>
    </r>
    <r>
      <rPr>
        <i/>
        <sz val="12"/>
        <rFont val="Times New Roman"/>
        <family val="1"/>
        <charset val="204"/>
      </rPr>
      <t>Оснащенность основным оборудованием для эффективной деятельности аппарата управления - 100% оснащение государственного органа здравоохранения</t>
    </r>
  </si>
  <si>
    <r>
      <t xml:space="preserve">в зависимости от уровня государственного управления: </t>
    </r>
    <r>
      <rPr>
        <i/>
        <sz val="12"/>
        <rFont val="Times New Roman"/>
        <family val="1"/>
        <charset val="204"/>
      </rPr>
      <t xml:space="preserve"> областная</t>
    </r>
  </si>
  <si>
    <t>Количество организаций по которым производится погашение кредиторской задолженности</t>
  </si>
  <si>
    <t>"Согласована"</t>
  </si>
  <si>
    <t xml:space="preserve">МЗ РК </t>
  </si>
  <si>
    <t>Ожидаемая продолжительность жизни</t>
  </si>
  <si>
    <r>
      <t>Руководитель бюджетной программы:</t>
    </r>
    <r>
      <rPr>
        <b/>
        <i/>
        <sz val="12"/>
        <rFont val="Times New Roman"/>
        <family val="1"/>
        <charset val="204"/>
      </rPr>
      <t xml:space="preserve"> </t>
    </r>
    <r>
      <rPr>
        <i/>
        <sz val="12"/>
        <rFont val="Times New Roman"/>
        <family val="1"/>
        <charset val="204"/>
      </rPr>
      <t>Руководитель управления здравоохранения - Кисикова С.Д.</t>
    </r>
  </si>
  <si>
    <t>от "____ " __________________2017 года № ___________</t>
  </si>
  <si>
    <t>№ п/п</t>
  </si>
  <si>
    <t>Бюджетная программа</t>
  </si>
  <si>
    <t>Уточненный план на 1 ноября</t>
  </si>
  <si>
    <t>Уменьшение</t>
  </si>
  <si>
    <t>Увеличение</t>
  </si>
  <si>
    <t>Уточненный план на 1 декабря</t>
  </si>
  <si>
    <t>Всего</t>
  </si>
  <si>
    <t>Сессия областного маслихата</t>
  </si>
  <si>
    <t>уточнение РБК</t>
  </si>
  <si>
    <t>Проверочная к бюджетным программам на последнее переутверждение</t>
  </si>
  <si>
    <t>Местный бюджет</t>
  </si>
  <si>
    <t>Республиканский бюджет</t>
  </si>
  <si>
    <r>
      <t xml:space="preserve">в зависимости от уровня государственного управления: </t>
    </r>
    <r>
      <rPr>
        <i/>
        <sz val="12"/>
        <rFont val="Times New Roman"/>
        <family val="1"/>
        <charset val="204"/>
      </rPr>
      <t>областной</t>
    </r>
  </si>
  <si>
    <t>Информационно-аналитические услуги в области здравоохранения</t>
  </si>
  <si>
    <t>Оказание амбулаторно-поликлинических услуг и медицинских услуг субъектами сельского здравоохранения, за исключением оказываемой за счет средств республиканского бюджета, и оказание услуг Call-центрами</t>
  </si>
  <si>
    <r>
      <t>в зависимости от содержания: о</t>
    </r>
    <r>
      <rPr>
        <i/>
        <sz val="12"/>
        <color indexed="8"/>
        <rFont val="Times New Roman"/>
        <family val="1"/>
        <charset val="204"/>
      </rPr>
      <t>существление государственных функций, полномочий и оказание вытекающих из них государственных услуг</t>
    </r>
  </si>
  <si>
    <r>
      <t xml:space="preserve">Описание (обоснование) бюджетной подпрограммы: </t>
    </r>
    <r>
      <rPr>
        <sz val="12"/>
        <color indexed="8"/>
        <rFont val="Times New Roman"/>
        <family val="1"/>
        <charset val="204"/>
      </rPr>
      <t>Своевременная квалифицированная морфологическая и гистологическая диагностика заболеваний, установление причин смерти. Оплата услуг, связанных с диагностикой заболеваний на операционно-биопсийном и секционном материале, полноценного исследования аутопсийного материала</t>
    </r>
  </si>
  <si>
    <r>
      <t>в зависимости от содержания: о</t>
    </r>
    <r>
      <rPr>
        <i/>
        <sz val="12"/>
        <rFont val="Times New Roman"/>
        <family val="1"/>
        <charset val="204"/>
      </rPr>
      <t>существление государственных функций, полномочий и оказание вытекающих из них государственных услуг</t>
    </r>
  </si>
  <si>
    <r>
      <t xml:space="preserve">в зависимости от содержания: </t>
    </r>
    <r>
      <rPr>
        <i/>
        <sz val="12"/>
        <rFont val="Times New Roman"/>
        <family val="1"/>
        <charset val="204"/>
      </rPr>
      <t>осуществление государственных функций, полномочий и оказание вытекающих из них государственных услуг</t>
    </r>
  </si>
  <si>
    <r>
      <t xml:space="preserve">Цель бюджетной программы:  </t>
    </r>
    <r>
      <rPr>
        <sz val="12"/>
        <rFont val="Times New Roman"/>
        <family val="1"/>
        <charset val="204"/>
      </rPr>
      <t>Улучшение здоровья населения, укрепление материально-технической базы</t>
    </r>
  </si>
  <si>
    <r>
      <t xml:space="preserve">в зависимости от содержания: </t>
    </r>
    <r>
      <rPr>
        <i/>
        <sz val="12"/>
        <color theme="1"/>
        <rFont val="Times New Roman"/>
        <family val="1"/>
        <charset val="204"/>
      </rPr>
      <t xml:space="preserve"> осуществление государственных функций, полномочий и оказание вытекающих из них государственных услуг</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</si>
  <si>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</si>
  <si>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t>3849724</t>
  </si>
  <si>
    <t>с желтой папки</t>
  </si>
  <si>
    <r>
      <t xml:space="preserve">Описание (обоснование) бюджетной подпрограммы: </t>
    </r>
    <r>
      <rPr>
        <i/>
        <sz val="12"/>
        <rFont val="Times New Roman"/>
        <family val="1"/>
        <charset val="204"/>
      </rPr>
      <t>Обеспечение населения доступной квалифицированной, специализированной первичной медико-санитарной,  консультативно-диагностической, стационарозамещающей и стационарной помощью, проведение мероприятий по диспансеризации и реабилитации больных; мероприятий, направленных на  профилактику заболеваний</t>
    </r>
  </si>
  <si>
    <t>Цель бюджетной программы: Обеспечение выполнения государственных обязательств по проектам государственно-частного партнерства</t>
  </si>
  <si>
    <r>
      <t>Описание бюджетной подпрограммы:</t>
    </r>
    <r>
      <rPr>
        <i/>
        <sz val="12"/>
        <color indexed="8"/>
        <rFont val="Times New Roman"/>
        <family val="1"/>
        <charset val="204"/>
      </rPr>
      <t xml:space="preserve"> </t>
    </r>
    <r>
      <rPr>
        <sz val="12"/>
        <color indexed="8"/>
        <rFont val="Times New Roman"/>
        <family val="1"/>
        <charset val="204"/>
      </rPr>
      <t>Проведение скрининговых исследований в рамках гарантированного объема бесплатной медицинской помощи</t>
    </r>
  </si>
  <si>
    <t>GPS-навигатор автомобильный</t>
  </si>
  <si>
    <t>расходомер с монтажным комплектом</t>
  </si>
  <si>
    <t>лицензионное соглашение на антивирусную программу</t>
  </si>
  <si>
    <t>шт</t>
  </si>
  <si>
    <r>
      <t>Описание (обоснование) бюджетной программы:</t>
    </r>
    <r>
      <rPr>
        <i/>
        <sz val="14"/>
        <rFont val="Times New Roman"/>
        <family val="1"/>
        <charset val="204"/>
      </rPr>
      <t xml:space="preserve"> Капитальный ремонт диагностического центра с переходом Акмолинской областной больницы</t>
    </r>
  </si>
  <si>
    <t>Приобретенние основных средств:                                    -шкаф металлический-2 шт.                                         -компьютер в комплекте- 10 шт.                                              -система видеонаблюдения-1 шт.                                            -стол журнальный- 1 шт.                                                    -шкаф для документов- 1 шт.                                               -офисное кресло - 5 шт.                                                        -стол офисный с тумбой- 1 шт.</t>
  </si>
  <si>
    <t>Количество приобретенных нематериальных активов:                                                                                 -приобретение права пользования лицензионным соглашением на антивирусную программу в количестве 41 шт</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</si>
  <si>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использование информационно-аналитических услуг для достижения максимально эффективного выполнения возложенных на обеспечение деятельности здравоохранения.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</si>
</sst>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quot;₽&quot;_-;\-* #,##0.00\ &quot;₽&quot;_-;_-* &quot;-&quot;??\ &quot;₽&quot;_-;_-@_-"/>
    <numFmt numFmtId="165" formatCode="#,##0.0"/>
    <numFmt numFmtId="166" formatCode="[$-419]General"/>
    <numFmt numFmtId="167" formatCode="&quot; &quot;#,##0.00&quot; ₽ &quot;;&quot;-&quot;#,##0.00&quot; ₽ &quot;;&quot; -&quot;#&quot; ₽ &quot;;@&quot; &quot;"/>
    <numFmt numFmtId="168" formatCode="#,##0.00&quot; &quot;[$руб.-419];[Red]&quot;-&quot;#,##0.00&quot; &quot;[$руб.-419]"/>
    <numFmt numFmtId="169" formatCode="_-* #,##0.00,\₽_-;\-* #,##0.00,\₽_-;_-* \-??&quot; ₽&quot;_-;_-@_-"/>
    <numFmt numFmtId="170" formatCode="0.000"/>
    <numFmt numFmtId="171" formatCode="0.0"/>
    <numFmt numFmtId="172" formatCode="[$-419]#,##0"/>
  </numFmts>
  <fonts count="6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sz val="11"/>
      <color rgb="FFFF0000"/>
      <name val="Times New Roman"/>
      <family val="1"/>
      <charset val="204"/>
    </font>
    <font>
      <sz val="11"/>
      <color theme="1"/>
      <name val="Times New Roman"/>
      <family val="1"/>
      <charset val="204"/>
    </font>
    <font>
      <i/>
      <sz val="11"/>
      <name val="Times New Roman"/>
      <family val="1"/>
      <charset val="204"/>
    </font>
    <font>
      <b/>
      <sz val="12"/>
      <color indexed="8"/>
      <name val="Times New Roman"/>
      <family val="1"/>
      <charset val="204"/>
    </font>
    <font>
      <sz val="12"/>
      <color indexed="8"/>
      <name val="Times New Roman"/>
      <family val="1"/>
      <charset val="204"/>
    </font>
    <font>
      <sz val="11"/>
      <color indexed="8"/>
      <name val="Calibri"/>
      <family val="2"/>
      <charset val="1"/>
    </font>
    <font>
      <sz val="11"/>
      <color indexed="8"/>
      <name val="Calibri"/>
      <family val="2"/>
      <charset val="204"/>
    </font>
    <font>
      <sz val="11"/>
      <color indexed="8"/>
      <name val="Times New Roman"/>
      <family val="1"/>
      <charset val="204"/>
    </font>
    <font>
      <sz val="12"/>
      <color rgb="FFFF0000"/>
      <name val="Times New Roman"/>
      <family val="1"/>
      <charset val="204"/>
    </font>
    <font>
      <i/>
      <sz val="10"/>
      <color rgb="FFFF0000"/>
      <name val="Times New Roman"/>
      <family val="1"/>
      <charset val="204"/>
    </font>
    <font>
      <sz val="12"/>
      <color rgb="FF000000"/>
      <name val="Times New Roman1"/>
      <charset val="204"/>
    </font>
    <font>
      <sz val="11"/>
      <color rgb="FF000000"/>
      <name val="Times New Roman1"/>
      <charset val="204"/>
    </font>
    <font>
      <sz val="14"/>
      <color rgb="FF000000"/>
      <name val="Times New Roman1"/>
      <charset val="204"/>
    </font>
    <font>
      <i/>
      <sz val="10"/>
      <name val="Times New Roman"/>
      <family val="1"/>
      <charset val="204"/>
    </font>
    <font>
      <sz val="9"/>
      <name val="Times New Roman"/>
      <family val="1"/>
      <charset val="204"/>
    </font>
    <font>
      <b/>
      <sz val="9"/>
      <name val="Times New Roman"/>
      <family val="1"/>
      <charset val="204"/>
    </font>
    <font>
      <sz val="7"/>
      <name val="Times New Roman"/>
      <family val="1"/>
      <charset val="204"/>
    </font>
    <font>
      <sz val="11"/>
      <color rgb="FF000000"/>
      <name val="Calibri"/>
      <family val="2"/>
      <charset val="204"/>
    </font>
    <font>
      <i/>
      <sz val="12"/>
      <color indexed="8"/>
      <name val="Times New Roman"/>
      <family val="1"/>
      <charset val="204"/>
    </font>
    <font>
      <b/>
      <sz val="11"/>
      <color indexed="8"/>
      <name val="Times New Roman"/>
      <family val="1"/>
      <charset val="204"/>
    </font>
    <font>
      <sz val="14"/>
      <color indexed="8"/>
      <name val="Times New Roman"/>
      <family val="1"/>
      <charset val="204"/>
    </font>
    <font>
      <sz val="11"/>
      <color rgb="FF000000"/>
      <name val="Arial"/>
      <family val="2"/>
      <charset val="204"/>
    </font>
    <font>
      <b/>
      <i/>
      <sz val="16"/>
      <color indexed="8"/>
      <name val="Arial"/>
      <family val="2"/>
      <charset val="204"/>
    </font>
    <font>
      <b/>
      <i/>
      <u/>
      <sz val="11"/>
      <color indexed="8"/>
      <name val="Arial"/>
      <family val="2"/>
      <charset val="204"/>
    </font>
    <font>
      <sz val="10"/>
      <color rgb="FF000000"/>
      <name val="Arial Cyr"/>
      <charset val="204"/>
    </font>
    <font>
      <sz val="10"/>
      <color indexed="8"/>
      <name val="Arial Cyr"/>
      <charset val="204"/>
    </font>
    <font>
      <sz val="11"/>
      <color rgb="FF000000"/>
      <name val="Calibri"/>
      <family val="2"/>
      <charset val="1"/>
    </font>
    <font>
      <sz val="11"/>
      <color indexed="8"/>
      <name val="Arial"/>
      <family val="2"/>
      <charset val="204"/>
    </font>
    <font>
      <b/>
      <u/>
      <sz val="12"/>
      <color indexed="8"/>
      <name val="Times New Roman"/>
      <family val="1"/>
      <charset val="204"/>
    </font>
    <font>
      <sz val="10"/>
      <name val="Arial"/>
      <family val="2"/>
      <charset val="204"/>
    </font>
    <font>
      <sz val="9"/>
      <color indexed="8"/>
      <name val="Times New Roman"/>
      <family val="1"/>
      <charset val="204"/>
    </font>
    <font>
      <b/>
      <sz val="9"/>
      <color indexed="8"/>
      <name val="Times New Roman"/>
      <family val="1"/>
      <charset val="204"/>
    </font>
    <font>
      <sz val="7"/>
      <color indexed="8"/>
      <name val="Times New Roman"/>
      <family val="1"/>
      <charset val="204"/>
    </font>
    <font>
      <i/>
      <sz val="11"/>
      <color indexed="8"/>
      <name val="Times New Roman"/>
      <family val="1"/>
      <charset val="204"/>
    </font>
    <font>
      <b/>
      <sz val="11.5"/>
      <name val="Times New Roman"/>
      <family val="1"/>
      <charset val="204"/>
    </font>
    <font>
      <sz val="11.5"/>
      <name val="Times New Roman"/>
      <family val="1"/>
      <charset val="204"/>
    </font>
    <font>
      <sz val="14"/>
      <name val="Times New Roman"/>
      <family val="1"/>
      <charset val="204"/>
    </font>
    <font>
      <sz val="20"/>
      <color rgb="FFFF0000"/>
      <name val="Times New Roman"/>
      <family val="1"/>
      <charset val="204"/>
    </font>
    <font>
      <b/>
      <i/>
      <sz val="12"/>
      <name val="Times New Roman"/>
      <family val="1"/>
      <charset val="204"/>
    </font>
    <font>
      <sz val="10"/>
      <name val="Arial Cyr"/>
      <family val="2"/>
      <charset val="204"/>
    </font>
    <font>
      <i/>
      <sz val="10"/>
      <color indexed="8"/>
      <name val="Times New Roman"/>
      <family val="1"/>
      <charset val="204"/>
    </font>
    <font>
      <b/>
      <sz val="11"/>
      <color theme="1"/>
      <name val="Calibri"/>
      <family val="2"/>
      <charset val="204"/>
      <scheme val="minor"/>
    </font>
    <font>
      <sz val="12"/>
      <name val="Arial"/>
      <family val="2"/>
      <charset val="204"/>
    </font>
    <font>
      <i/>
      <sz val="14"/>
      <name val="Times New Roman"/>
      <family val="1"/>
      <charset val="204"/>
    </font>
    <font>
      <sz val="14"/>
      <name val="Arial"/>
      <family val="2"/>
      <charset val="204"/>
    </font>
  </fonts>
  <fills count="8">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rgb="FFFFFFFF"/>
        <bgColor rgb="FFFFFFFF"/>
      </patternFill>
    </fill>
    <fill>
      <patternFill patternType="solid">
        <fgColor indexed="9"/>
        <bgColor indexed="9"/>
      </patternFill>
    </fill>
    <fill>
      <patternFill patternType="solid">
        <fgColor indexed="9"/>
        <bgColor indexed="64"/>
      </patternFill>
    </fill>
    <fill>
      <patternFill patternType="solid">
        <fgColor rgb="FFFFFF00"/>
        <bgColor indexed="26"/>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top/>
      <bottom/>
      <diagonal/>
    </border>
    <border>
      <left/>
      <right style="thin">
        <color indexed="8"/>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8"/>
      </left>
      <right style="hair">
        <color indexed="8"/>
      </right>
      <top/>
      <bottom style="hair">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8"/>
      </right>
      <top style="thin">
        <color indexed="8"/>
      </top>
      <bottom/>
      <diagonal/>
    </border>
    <border>
      <left/>
      <right style="thin">
        <color indexed="8"/>
      </right>
      <top/>
      <bottom style="thin">
        <color indexed="8"/>
      </bottom>
      <diagonal/>
    </border>
  </borders>
  <cellStyleXfs count="43">
    <xf numFmtId="0" fontId="0" fillId="0" borderId="0"/>
    <xf numFmtId="0" fontId="8" fillId="0" borderId="0"/>
    <xf numFmtId="164" fontId="7" fillId="0" borderId="0" applyFont="0" applyFill="0" applyBorder="0" applyAlignment="0" applyProtection="0"/>
    <xf numFmtId="0" fontId="27" fillId="0" borderId="0"/>
    <xf numFmtId="0" fontId="28" fillId="0" borderId="0" applyBorder="0" applyProtection="0"/>
    <xf numFmtId="0" fontId="28" fillId="0" borderId="0"/>
    <xf numFmtId="166" fontId="39" fillId="0" borderId="0" applyBorder="0" applyProtection="0"/>
    <xf numFmtId="0" fontId="43" fillId="0" borderId="0"/>
    <xf numFmtId="167" fontId="28" fillId="0" borderId="0" applyBorder="0" applyProtection="0"/>
    <xf numFmtId="166" fontId="28" fillId="0" borderId="0" applyBorder="0" applyProtection="0"/>
    <xf numFmtId="0" fontId="44" fillId="0" borderId="0" applyNumberFormat="0" applyBorder="0" applyProtection="0">
      <alignment horizontal="center"/>
    </xf>
    <xf numFmtId="0" fontId="44" fillId="0" borderId="0" applyNumberFormat="0" applyBorder="0" applyProtection="0">
      <alignment horizontal="center" textRotation="90"/>
    </xf>
    <xf numFmtId="0" fontId="45" fillId="0" borderId="0" applyNumberFormat="0" applyBorder="0" applyProtection="0"/>
    <xf numFmtId="168" fontId="45" fillId="0" borderId="0" applyBorder="0" applyProtection="0"/>
    <xf numFmtId="166" fontId="46" fillId="0" borderId="0" applyBorder="0" applyProtection="0"/>
    <xf numFmtId="166" fontId="47" fillId="0" borderId="0" applyBorder="0" applyProtection="0"/>
    <xf numFmtId="169" fontId="48" fillId="0" borderId="0"/>
    <xf numFmtId="0" fontId="6" fillId="0" borderId="0"/>
    <xf numFmtId="164" fontId="6" fillId="0" borderId="0" applyFont="0" applyFill="0" applyBorder="0" applyAlignment="0" applyProtection="0"/>
    <xf numFmtId="0" fontId="49" fillId="0" borderId="0"/>
    <xf numFmtId="0" fontId="51" fillId="0" borderId="0"/>
    <xf numFmtId="0" fontId="5" fillId="0" borderId="0"/>
    <xf numFmtId="0" fontId="49" fillId="0" borderId="0"/>
    <xf numFmtId="0" fontId="4" fillId="0" borderId="0"/>
    <xf numFmtId="0" fontId="3" fillId="0" borderId="0"/>
    <xf numFmtId="164" fontId="3" fillId="0" borderId="0" applyFont="0" applyFill="0" applyBorder="0" applyAlignment="0" applyProtection="0"/>
    <xf numFmtId="0" fontId="3" fillId="0" borderId="0"/>
    <xf numFmtId="0" fontId="61" fillId="0" borderId="0"/>
    <xf numFmtId="0" fontId="61"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cellStyleXfs>
  <cellXfs count="1267">
    <xf numFmtId="0" fontId="0" fillId="0" borderId="0" xfId="0"/>
    <xf numFmtId="0" fontId="9" fillId="0" borderId="0" xfId="1" applyFont="1" applyFill="1" applyAlignment="1">
      <alignment vertical="center" wrapText="1"/>
    </xf>
    <xf numFmtId="0" fontId="9" fillId="0" borderId="0" xfId="1" applyFont="1" applyFill="1" applyAlignment="1">
      <alignment vertical="center"/>
    </xf>
    <xf numFmtId="49" fontId="9" fillId="0" borderId="0" xfId="1" applyNumberFormat="1" applyFont="1" applyFill="1" applyAlignment="1">
      <alignment vertical="center"/>
    </xf>
    <xf numFmtId="0" fontId="10" fillId="0" borderId="0" xfId="1" applyFont="1" applyFill="1" applyAlignment="1">
      <alignment horizontal="left"/>
    </xf>
    <xf numFmtId="0" fontId="10" fillId="0" borderId="0" xfId="0" applyFont="1" applyFill="1" applyAlignment="1">
      <alignment horizontal="left"/>
    </xf>
    <xf numFmtId="0" fontId="11" fillId="0" borderId="0" xfId="1" applyFont="1" applyFill="1" applyAlignment="1"/>
    <xf numFmtId="49" fontId="12" fillId="0" borderId="0" xfId="1" applyNumberFormat="1" applyFont="1" applyFill="1" applyAlignment="1">
      <alignment vertical="center"/>
    </xf>
    <xf numFmtId="0" fontId="12" fillId="0" borderId="0" xfId="1" applyFont="1" applyFill="1" applyAlignment="1">
      <alignment vertical="center"/>
    </xf>
    <xf numFmtId="0" fontId="13" fillId="0" borderId="0" xfId="1" applyFont="1" applyFill="1" applyAlignment="1"/>
    <xf numFmtId="0" fontId="14" fillId="0" borderId="0" xfId="1" applyFont="1" applyFill="1" applyAlignment="1"/>
    <xf numFmtId="0" fontId="12" fillId="0" borderId="0" xfId="1" applyFont="1" applyFill="1" applyBorder="1" applyAlignment="1">
      <alignment vertical="center" wrapText="1"/>
    </xf>
    <xf numFmtId="0" fontId="12" fillId="0" borderId="0" xfId="1" applyFont="1" applyFill="1" applyBorder="1" applyAlignment="1">
      <alignment vertical="center"/>
    </xf>
    <xf numFmtId="0" fontId="9" fillId="0" borderId="0" xfId="1" applyFont="1" applyFill="1" applyBorder="1" applyAlignment="1">
      <alignment vertical="center"/>
    </xf>
    <xf numFmtId="0" fontId="15" fillId="0" borderId="0" xfId="1" applyFont="1" applyFill="1" applyBorder="1" applyAlignment="1">
      <alignment vertical="center" wrapText="1"/>
    </xf>
    <xf numFmtId="49" fontId="15" fillId="0" borderId="0" xfId="1" applyNumberFormat="1" applyFont="1" applyFill="1" applyAlignment="1">
      <alignment vertical="center"/>
    </xf>
    <xf numFmtId="0" fontId="15" fillId="0" borderId="0" xfId="1" applyFont="1" applyFill="1" applyAlignment="1">
      <alignment vertical="center"/>
    </xf>
    <xf numFmtId="0" fontId="10" fillId="0" borderId="0" xfId="1" applyFont="1" applyFill="1"/>
    <xf numFmtId="49" fontId="19" fillId="0" borderId="0" xfId="1" applyNumberFormat="1" applyFont="1" applyFill="1" applyAlignment="1">
      <alignment vertical="center"/>
    </xf>
    <xf numFmtId="0" fontId="19" fillId="0" borderId="0" xfId="1" applyFont="1" applyFill="1" applyAlignment="1">
      <alignment vertical="center"/>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49" fontId="12" fillId="0" borderId="8" xfId="1" applyNumberFormat="1" applyFont="1" applyFill="1" applyBorder="1" applyAlignment="1">
      <alignment vertical="center" wrapText="1"/>
    </xf>
    <xf numFmtId="165" fontId="12" fillId="0" borderId="1" xfId="1" applyNumberFormat="1" applyFont="1" applyFill="1" applyBorder="1" applyAlignment="1">
      <alignment horizontal="center" vertical="center" wrapText="1"/>
    </xf>
    <xf numFmtId="0" fontId="15" fillId="0" borderId="1" xfId="1" applyFont="1" applyFill="1" applyBorder="1" applyAlignment="1">
      <alignment vertical="center" wrapText="1"/>
    </xf>
    <xf numFmtId="0" fontId="15" fillId="0" borderId="1" xfId="1" applyFont="1" applyFill="1" applyBorder="1" applyAlignment="1">
      <alignment horizontal="center" vertical="center" wrapText="1"/>
    </xf>
    <xf numFmtId="165" fontId="15" fillId="0" borderId="1" xfId="1" applyNumberFormat="1" applyFont="1" applyFill="1" applyBorder="1" applyAlignment="1">
      <alignment horizontal="center" vertical="center" wrapText="1"/>
    </xf>
    <xf numFmtId="0" fontId="10" fillId="0" borderId="0" xfId="1" applyFont="1" applyFill="1" applyBorder="1"/>
    <xf numFmtId="0" fontId="20" fillId="0" borderId="1" xfId="1" applyFont="1" applyFill="1" applyBorder="1" applyAlignment="1">
      <alignment horizontal="center" vertical="center" wrapText="1"/>
    </xf>
    <xf numFmtId="0" fontId="9" fillId="0" borderId="1" xfId="1" applyFont="1" applyFill="1" applyBorder="1" applyAlignment="1">
      <alignment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wrapText="1"/>
    </xf>
    <xf numFmtId="3" fontId="9" fillId="0" borderId="0" xfId="1" applyNumberFormat="1" applyFont="1" applyFill="1" applyBorder="1" applyAlignment="1">
      <alignment horizontal="center" vertical="center" wrapText="1"/>
    </xf>
    <xf numFmtId="49" fontId="9" fillId="0" borderId="1" xfId="1" applyNumberFormat="1" applyFont="1" applyFill="1" applyBorder="1" applyAlignment="1">
      <alignment vertical="center" wrapText="1"/>
    </xf>
    <xf numFmtId="165" fontId="9" fillId="0" borderId="0" xfId="1" applyNumberFormat="1" applyFont="1" applyFill="1" applyAlignment="1">
      <alignment vertical="center"/>
    </xf>
    <xf numFmtId="0" fontId="10" fillId="0" borderId="0" xfId="0" applyFont="1" applyAlignment="1">
      <alignment horizontal="left"/>
    </xf>
    <xf numFmtId="0" fontId="10" fillId="0" borderId="0" xfId="0" applyFont="1" applyAlignment="1">
      <alignment horizontal="right"/>
    </xf>
    <xf numFmtId="0" fontId="10" fillId="0" borderId="0" xfId="0" applyFont="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2" borderId="0" xfId="0" applyFont="1" applyFill="1" applyAlignment="1">
      <alignment vertical="center"/>
    </xf>
    <xf numFmtId="49" fontId="9" fillId="2" borderId="0" xfId="0" applyNumberFormat="1" applyFont="1" applyFill="1" applyBorder="1" applyAlignment="1">
      <alignment vertical="center"/>
    </xf>
    <xf numFmtId="0" fontId="12" fillId="2" borderId="6" xfId="0" applyFont="1" applyFill="1" applyBorder="1" applyAlignment="1">
      <alignment horizontal="left" vertical="center" wrapText="1"/>
    </xf>
    <xf numFmtId="0" fontId="12" fillId="2" borderId="1" xfId="0" applyFont="1" applyFill="1" applyBorder="1" applyAlignment="1">
      <alignment horizontal="center" vertical="center" wrapText="1"/>
    </xf>
    <xf numFmtId="49" fontId="12" fillId="2" borderId="0" xfId="0" applyNumberFormat="1" applyFont="1" applyFill="1" applyAlignment="1">
      <alignment vertical="center"/>
    </xf>
    <xf numFmtId="0" fontId="12" fillId="2" borderId="0" xfId="0" applyFont="1" applyFill="1" applyAlignment="1">
      <alignment vertical="center"/>
    </xf>
    <xf numFmtId="0" fontId="15" fillId="2" borderId="0" xfId="0" applyFont="1" applyFill="1" applyBorder="1" applyAlignment="1">
      <alignment vertical="center"/>
    </xf>
    <xf numFmtId="0" fontId="12" fillId="0" borderId="1" xfId="0" applyFont="1" applyFill="1" applyBorder="1" applyAlignment="1">
      <alignment vertical="center" wrapText="1"/>
    </xf>
    <xf numFmtId="0" fontId="9" fillId="0" borderId="1" xfId="0" applyFont="1" applyFill="1" applyBorder="1" applyAlignment="1">
      <alignment vertical="center" wrapText="1"/>
    </xf>
    <xf numFmtId="0" fontId="12" fillId="0" borderId="0" xfId="0" applyFont="1"/>
    <xf numFmtId="0" fontId="12" fillId="2"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0" fillId="0" borderId="0" xfId="0" applyFont="1" applyAlignment="1">
      <alignment horizontal="center"/>
    </xf>
    <xf numFmtId="0" fontId="9" fillId="0"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49" fontId="32" fillId="0" borderId="13" xfId="3" applyNumberFormat="1" applyFont="1" applyFill="1" applyBorder="1" applyAlignment="1" applyProtection="1">
      <alignment vertical="center" wrapText="1"/>
    </xf>
    <xf numFmtId="0" fontId="32" fillId="0" borderId="14" xfId="3" applyFont="1" applyFill="1" applyBorder="1" applyAlignment="1" applyProtection="1">
      <alignment horizontal="center" vertical="center" wrapText="1"/>
    </xf>
    <xf numFmtId="165" fontId="32" fillId="4" borderId="14" xfId="3" applyNumberFormat="1" applyFont="1" applyFill="1" applyBorder="1" applyAlignment="1" applyProtection="1">
      <alignment horizontal="center" vertical="center" wrapText="1"/>
    </xf>
    <xf numFmtId="165" fontId="32" fillId="0" borderId="14" xfId="3" applyNumberFormat="1" applyFont="1" applyFill="1" applyBorder="1" applyAlignment="1" applyProtection="1">
      <alignment horizontal="center" vertical="center" wrapText="1"/>
    </xf>
    <xf numFmtId="49" fontId="32" fillId="0" borderId="0" xfId="3" applyNumberFormat="1" applyFont="1" applyFill="1" applyBorder="1" applyAlignment="1" applyProtection="1">
      <alignment vertical="center" wrapText="1"/>
    </xf>
    <xf numFmtId="0" fontId="9"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center" wrapText="1"/>
    </xf>
    <xf numFmtId="49" fontId="9" fillId="2" borderId="1" xfId="0" applyNumberFormat="1" applyFont="1" applyFill="1" applyBorder="1" applyAlignment="1">
      <alignment vertical="center" wrapText="1"/>
    </xf>
    <xf numFmtId="165" fontId="12" fillId="0" borderId="1" xfId="0" applyNumberFormat="1" applyFont="1" applyFill="1" applyBorder="1" applyAlignment="1">
      <alignment horizontal="center" vertical="center" wrapText="1"/>
    </xf>
    <xf numFmtId="49" fontId="12" fillId="2" borderId="1" xfId="0" applyNumberFormat="1" applyFont="1" applyFill="1" applyBorder="1" applyAlignment="1">
      <alignment vertical="center" wrapText="1"/>
    </xf>
    <xf numFmtId="165" fontId="12" fillId="2" borderId="1" xfId="0" applyNumberFormat="1" applyFont="1" applyFill="1" applyBorder="1" applyAlignment="1">
      <alignment horizontal="center" vertical="center" wrapText="1"/>
    </xf>
    <xf numFmtId="0" fontId="12" fillId="3" borderId="0" xfId="5" applyFont="1" applyFill="1" applyAlignment="1">
      <alignment vertical="center" wrapText="1"/>
    </xf>
    <xf numFmtId="0" fontId="36" fillId="3" borderId="0" xfId="5" applyFont="1" applyFill="1" applyAlignment="1">
      <alignment vertical="center" wrapText="1"/>
    </xf>
    <xf numFmtId="0" fontId="36" fillId="3" borderId="0" xfId="5" applyFont="1" applyFill="1" applyAlignment="1">
      <alignment vertical="center"/>
    </xf>
    <xf numFmtId="0" fontId="36" fillId="3" borderId="0" xfId="5" applyFont="1" applyFill="1" applyAlignment="1">
      <alignment horizontal="right" vertical="center"/>
    </xf>
    <xf numFmtId="0" fontId="37" fillId="0" borderId="0" xfId="5" applyFont="1" applyFill="1" applyBorder="1" applyAlignment="1">
      <alignment vertical="top"/>
    </xf>
    <xf numFmtId="0" fontId="9" fillId="3" borderId="0" xfId="5" applyFont="1" applyFill="1" applyAlignment="1">
      <alignment vertical="center" wrapText="1"/>
    </xf>
    <xf numFmtId="0" fontId="19" fillId="0" borderId="0" xfId="5" applyFont="1" applyFill="1" applyBorder="1" applyAlignment="1">
      <alignment vertical="top"/>
    </xf>
    <xf numFmtId="0" fontId="9" fillId="3" borderId="0" xfId="5" applyFont="1" applyFill="1" applyAlignment="1">
      <alignment horizontal="right" vertical="center"/>
    </xf>
    <xf numFmtId="0" fontId="9" fillId="3" borderId="0" xfId="5" applyFont="1" applyFill="1" applyAlignment="1">
      <alignment vertical="center"/>
    </xf>
    <xf numFmtId="0" fontId="38" fillId="3" borderId="0" xfId="5" applyFont="1" applyFill="1" applyAlignment="1">
      <alignment horizontal="right" vertical="center"/>
    </xf>
    <xf numFmtId="0" fontId="19" fillId="3" borderId="0" xfId="5" applyFont="1" applyFill="1" applyAlignment="1">
      <alignment vertical="center"/>
    </xf>
    <xf numFmtId="0" fontId="26" fillId="0" borderId="0" xfId="5" applyFont="1" applyAlignment="1">
      <alignment horizontal="left"/>
    </xf>
    <xf numFmtId="166" fontId="26" fillId="0" borderId="0" xfId="6" applyFont="1" applyFill="1" applyAlignment="1" applyProtection="1">
      <alignment horizontal="left"/>
    </xf>
    <xf numFmtId="166" fontId="29" fillId="5" borderId="0" xfId="6" applyFont="1" applyFill="1" applyAlignment="1" applyProtection="1">
      <alignment vertical="center"/>
    </xf>
    <xf numFmtId="166" fontId="26" fillId="5" borderId="0" xfId="6" applyFont="1" applyFill="1" applyAlignment="1" applyProtection="1">
      <alignment vertical="center"/>
    </xf>
    <xf numFmtId="166" fontId="26" fillId="5" borderId="0" xfId="6" applyFont="1" applyFill="1" applyAlignment="1" applyProtection="1">
      <alignment vertical="center" wrapText="1"/>
    </xf>
    <xf numFmtId="49" fontId="29" fillId="5" borderId="0" xfId="6" applyNumberFormat="1" applyFont="1" applyFill="1" applyAlignment="1" applyProtection="1">
      <alignment vertical="center"/>
    </xf>
    <xf numFmtId="49" fontId="26" fillId="5" borderId="0" xfId="6" applyNumberFormat="1" applyFont="1" applyFill="1" applyAlignment="1" applyProtection="1">
      <alignment vertical="center"/>
    </xf>
    <xf numFmtId="49" fontId="25" fillId="5" borderId="0" xfId="6" applyNumberFormat="1" applyFont="1" applyFill="1" applyAlignment="1" applyProtection="1">
      <alignment vertical="center"/>
    </xf>
    <xf numFmtId="166" fontId="25" fillId="5" borderId="0" xfId="6" applyFont="1" applyFill="1" applyAlignment="1" applyProtection="1">
      <alignment vertical="center"/>
    </xf>
    <xf numFmtId="166" fontId="26" fillId="0" borderId="0" xfId="6" applyFont="1" applyFill="1" applyAlignment="1" applyProtection="1">
      <alignment horizontal="left" vertical="center"/>
    </xf>
    <xf numFmtId="166" fontId="26" fillId="0" borderId="0" xfId="6" applyFont="1" applyFill="1" applyAlignment="1" applyProtection="1">
      <alignment vertical="center"/>
    </xf>
    <xf numFmtId="166" fontId="26" fillId="0" borderId="0" xfId="6" applyFont="1" applyFill="1" applyAlignment="1" applyProtection="1"/>
    <xf numFmtId="49" fontId="41" fillId="5" borderId="0" xfId="6" applyNumberFormat="1" applyFont="1" applyFill="1" applyAlignment="1" applyProtection="1">
      <alignment vertical="center"/>
    </xf>
    <xf numFmtId="166" fontId="41" fillId="5" borderId="0" xfId="6" applyFont="1" applyFill="1" applyAlignment="1" applyProtection="1">
      <alignment vertical="center"/>
    </xf>
    <xf numFmtId="166" fontId="25" fillId="0" borderId="0" xfId="6" applyFont="1" applyFill="1" applyAlignment="1" applyProtection="1">
      <alignment horizontal="left" vertical="center"/>
    </xf>
    <xf numFmtId="166" fontId="26" fillId="0" borderId="0" xfId="6" applyFont="1" applyFill="1" applyAlignment="1" applyProtection="1">
      <alignment horizontal="left" vertical="center" wrapText="1"/>
    </xf>
    <xf numFmtId="166" fontId="26" fillId="5" borderId="11" xfId="6" applyFont="1" applyFill="1" applyBorder="1" applyAlignment="1" applyProtection="1">
      <alignment horizontal="center" vertical="center" wrapText="1"/>
    </xf>
    <xf numFmtId="166" fontId="26" fillId="0" borderId="11" xfId="6" applyFont="1" applyFill="1" applyBorder="1" applyAlignment="1" applyProtection="1">
      <alignment horizontal="center" vertical="center" wrapText="1"/>
    </xf>
    <xf numFmtId="166" fontId="25" fillId="0" borderId="0" xfId="6" applyFont="1" applyFill="1" applyAlignment="1" applyProtection="1">
      <alignment horizontal="left" vertical="center" wrapText="1"/>
    </xf>
    <xf numFmtId="49" fontId="29" fillId="5" borderId="17" xfId="6" applyNumberFormat="1" applyFont="1" applyFill="1" applyBorder="1" applyAlignment="1" applyProtection="1">
      <alignment vertical="center" wrapText="1"/>
    </xf>
    <xf numFmtId="165" fontId="26" fillId="0" borderId="11" xfId="6" applyNumberFormat="1" applyFont="1" applyFill="1" applyBorder="1" applyAlignment="1" applyProtection="1">
      <alignment horizontal="center" vertical="center" wrapText="1"/>
    </xf>
    <xf numFmtId="166" fontId="25" fillId="5" borderId="11" xfId="6" applyFont="1" applyFill="1" applyBorder="1" applyAlignment="1" applyProtection="1">
      <alignment vertical="center" wrapText="1"/>
    </xf>
    <xf numFmtId="166" fontId="25" fillId="5" borderId="11" xfId="6" applyFont="1" applyFill="1" applyBorder="1" applyAlignment="1" applyProtection="1">
      <alignment horizontal="center" vertical="center" wrapText="1"/>
    </xf>
    <xf numFmtId="165" fontId="25" fillId="5" borderId="11" xfId="6" applyNumberFormat="1" applyFont="1" applyFill="1" applyBorder="1" applyAlignment="1" applyProtection="1">
      <alignment horizontal="center" vertical="center" wrapText="1"/>
    </xf>
    <xf numFmtId="166" fontId="26" fillId="5" borderId="0" xfId="6" applyFont="1" applyFill="1" applyAlignment="1" applyProtection="1">
      <alignment horizontal="left" vertical="center" wrapText="1"/>
    </xf>
    <xf numFmtId="166" fontId="29" fillId="5" borderId="15" xfId="6" applyFont="1" applyFill="1" applyBorder="1" applyAlignment="1" applyProtection="1">
      <alignment horizontal="left" vertical="center" wrapText="1"/>
    </xf>
    <xf numFmtId="166" fontId="26" fillId="5" borderId="11" xfId="6" applyFont="1" applyFill="1" applyBorder="1" applyAlignment="1" applyProtection="1">
      <alignment horizontal="center" vertical="center"/>
    </xf>
    <xf numFmtId="49" fontId="29" fillId="5" borderId="11" xfId="6" applyNumberFormat="1" applyFont="1" applyFill="1" applyBorder="1" applyAlignment="1" applyProtection="1">
      <alignment vertical="center" wrapText="1"/>
    </xf>
    <xf numFmtId="49" fontId="26" fillId="5" borderId="17" xfId="6" applyNumberFormat="1" applyFont="1" applyFill="1" applyBorder="1" applyAlignment="1" applyProtection="1">
      <alignment vertical="center" wrapText="1"/>
    </xf>
    <xf numFmtId="165" fontId="26" fillId="5" borderId="11" xfId="6" applyNumberFormat="1" applyFont="1" applyFill="1" applyBorder="1" applyAlignment="1" applyProtection="1">
      <alignment horizontal="center" vertical="center" wrapText="1"/>
    </xf>
    <xf numFmtId="165" fontId="29" fillId="5" borderId="0" xfId="6" applyNumberFormat="1" applyFont="1" applyFill="1" applyAlignment="1" applyProtection="1">
      <alignment vertical="center"/>
    </xf>
    <xf numFmtId="166" fontId="25" fillId="5" borderId="0" xfId="6" applyFont="1" applyFill="1" applyAlignment="1" applyProtection="1">
      <alignment vertical="center" wrapText="1"/>
    </xf>
    <xf numFmtId="166" fontId="25" fillId="5" borderId="0" xfId="6" applyFont="1" applyFill="1" applyAlignment="1" applyProtection="1">
      <alignment horizontal="center" vertical="center" wrapText="1"/>
    </xf>
    <xf numFmtId="165" fontId="25" fillId="5" borderId="0" xfId="6" applyNumberFormat="1" applyFont="1" applyFill="1" applyAlignment="1" applyProtection="1">
      <alignment horizontal="center" vertical="center" wrapText="1"/>
    </xf>
    <xf numFmtId="166" fontId="42" fillId="5" borderId="11" xfId="6" applyFont="1" applyFill="1" applyBorder="1" applyAlignment="1" applyProtection="1">
      <alignment horizontal="center" vertical="center"/>
    </xf>
    <xf numFmtId="49" fontId="26" fillId="5" borderId="11" xfId="6" applyNumberFormat="1" applyFont="1" applyFill="1" applyBorder="1" applyAlignment="1" applyProtection="1">
      <alignment vertical="center" wrapText="1"/>
    </xf>
    <xf numFmtId="166" fontId="29" fillId="5" borderId="0" xfId="6" applyFont="1" applyFill="1" applyAlignment="1" applyProtection="1">
      <alignment vertical="center" wrapText="1"/>
    </xf>
    <xf numFmtId="3" fontId="12" fillId="0" borderId="1" xfId="1" applyNumberFormat="1" applyFont="1" applyFill="1" applyBorder="1" applyAlignment="1">
      <alignment horizontal="center" vertical="center" wrapText="1"/>
    </xf>
    <xf numFmtId="166" fontId="29" fillId="0" borderId="0" xfId="6" applyFont="1" applyFill="1" applyAlignment="1" applyProtection="1">
      <alignment vertical="center"/>
    </xf>
    <xf numFmtId="166" fontId="29" fillId="0" borderId="0" xfId="6" applyFont="1" applyFill="1" applyBorder="1" applyAlignment="1" applyProtection="1">
      <alignment horizontal="right" vertical="center" wrapText="1"/>
    </xf>
    <xf numFmtId="166" fontId="26" fillId="0" borderId="0" xfId="6" applyFont="1" applyFill="1" applyBorder="1" applyAlignment="1" applyProtection="1">
      <alignment horizontal="center" vertical="center" wrapText="1"/>
    </xf>
    <xf numFmtId="166" fontId="42" fillId="0" borderId="0" xfId="6" applyFont="1" applyFill="1" applyBorder="1" applyAlignment="1" applyProtection="1">
      <alignment horizontal="center" vertical="top"/>
    </xf>
    <xf numFmtId="49" fontId="29" fillId="0" borderId="11" xfId="6" applyNumberFormat="1" applyFont="1" applyFill="1" applyBorder="1" applyAlignment="1" applyProtection="1">
      <alignment vertical="center" wrapText="1"/>
    </xf>
    <xf numFmtId="49" fontId="26" fillId="0" borderId="17" xfId="6" applyNumberFormat="1" applyFont="1" applyFill="1" applyBorder="1" applyAlignment="1" applyProtection="1">
      <alignment vertical="center" wrapText="1"/>
    </xf>
    <xf numFmtId="166" fontId="25" fillId="0" borderId="11" xfId="6" applyFont="1" applyFill="1" applyBorder="1" applyAlignment="1" applyProtection="1">
      <alignment vertical="center" wrapText="1"/>
    </xf>
    <xf numFmtId="166" fontId="25" fillId="0" borderId="11" xfId="6" applyFont="1" applyFill="1" applyBorder="1" applyAlignment="1" applyProtection="1">
      <alignment horizontal="center" vertical="center" wrapText="1"/>
    </xf>
    <xf numFmtId="165" fontId="25" fillId="0" borderId="11" xfId="6" applyNumberFormat="1" applyFont="1" applyFill="1" applyBorder="1" applyAlignment="1" applyProtection="1">
      <alignment horizontal="center" vertical="center" wrapText="1"/>
    </xf>
    <xf numFmtId="0" fontId="26" fillId="0" borderId="0" xfId="5" applyFont="1" applyFill="1" applyBorder="1" applyAlignment="1">
      <alignment horizontal="center" vertical="center" wrapText="1"/>
    </xf>
    <xf numFmtId="0" fontId="26" fillId="0" borderId="1" xfId="5" applyFont="1" applyFill="1" applyBorder="1" applyAlignment="1">
      <alignment horizontal="center" vertical="center" wrapText="1"/>
    </xf>
    <xf numFmtId="3" fontId="12" fillId="0" borderId="1" xfId="16" applyNumberFormat="1" applyFont="1" applyBorder="1" applyAlignment="1">
      <alignment horizontal="center" vertical="center" wrapText="1"/>
    </xf>
    <xf numFmtId="0" fontId="10" fillId="0" borderId="0" xfId="0" applyFont="1" applyFill="1"/>
    <xf numFmtId="0" fontId="9" fillId="0" borderId="0" xfId="17" applyFont="1" applyFill="1" applyAlignment="1">
      <alignment vertical="center"/>
    </xf>
    <xf numFmtId="0" fontId="10" fillId="0" borderId="0" xfId="17" applyFont="1" applyFill="1" applyAlignment="1">
      <alignment horizontal="left"/>
    </xf>
    <xf numFmtId="49" fontId="12" fillId="0" borderId="0" xfId="17" applyNumberFormat="1"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wrapText="1"/>
    </xf>
    <xf numFmtId="0" fontId="12" fillId="0" borderId="0" xfId="17" applyFont="1" applyFill="1" applyBorder="1" applyAlignment="1">
      <alignment vertical="center"/>
    </xf>
    <xf numFmtId="49" fontId="9" fillId="0" borderId="0" xfId="17" applyNumberFormat="1" applyFont="1" applyFill="1" applyAlignment="1">
      <alignment vertical="center"/>
    </xf>
    <xf numFmtId="0" fontId="9" fillId="0" borderId="0" xfId="17" applyFont="1" applyFill="1" applyBorder="1" applyAlignment="1">
      <alignment vertical="center"/>
    </xf>
    <xf numFmtId="0" fontId="15" fillId="0" borderId="0" xfId="17" applyFont="1" applyFill="1" applyBorder="1" applyAlignment="1">
      <alignment vertical="center" wrapText="1"/>
    </xf>
    <xf numFmtId="49" fontId="15" fillId="0" borderId="0" xfId="17" applyNumberFormat="1" applyFont="1" applyFill="1" applyAlignment="1">
      <alignment vertical="center"/>
    </xf>
    <xf numFmtId="0" fontId="15" fillId="0" borderId="0" xfId="17" applyFont="1" applyFill="1" applyAlignment="1">
      <alignment vertical="center"/>
    </xf>
    <xf numFmtId="0" fontId="10" fillId="0" borderId="0" xfId="17" applyFont="1" applyFill="1"/>
    <xf numFmtId="49" fontId="19" fillId="0" borderId="0" xfId="17" applyNumberFormat="1" applyFont="1" applyFill="1" applyAlignment="1">
      <alignment vertical="center"/>
    </xf>
    <xf numFmtId="0" fontId="19" fillId="0" borderId="0" xfId="17" applyFont="1" applyFill="1" applyAlignment="1">
      <alignment vertical="center"/>
    </xf>
    <xf numFmtId="0" fontId="12" fillId="0" borderId="1" xfId="17" applyFont="1" applyFill="1" applyBorder="1" applyAlignment="1">
      <alignment horizontal="center" vertical="center" wrapText="1"/>
    </xf>
    <xf numFmtId="0" fontId="12" fillId="0" borderId="2" xfId="17" applyFont="1" applyFill="1" applyBorder="1" applyAlignment="1">
      <alignment horizontal="center" vertical="center" wrapText="1"/>
    </xf>
    <xf numFmtId="49" fontId="12" fillId="0" borderId="8" xfId="17" applyNumberFormat="1" applyFont="1" applyFill="1" applyBorder="1" applyAlignment="1">
      <alignment vertical="center" wrapText="1"/>
    </xf>
    <xf numFmtId="165" fontId="12" fillId="0" borderId="1" xfId="17" applyNumberFormat="1" applyFont="1" applyFill="1" applyBorder="1" applyAlignment="1">
      <alignment horizontal="center" vertical="center" wrapText="1"/>
    </xf>
    <xf numFmtId="0" fontId="15" fillId="0" borderId="1" xfId="17" applyFont="1" applyFill="1" applyBorder="1" applyAlignment="1">
      <alignment vertical="center" wrapText="1"/>
    </xf>
    <xf numFmtId="0" fontId="15" fillId="0" borderId="1" xfId="17" applyFont="1" applyFill="1" applyBorder="1" applyAlignment="1">
      <alignment horizontal="center" vertical="center" wrapText="1"/>
    </xf>
    <xf numFmtId="165" fontId="15" fillId="0" borderId="1" xfId="17" applyNumberFormat="1" applyFont="1" applyFill="1" applyBorder="1" applyAlignment="1">
      <alignment horizontal="center" vertical="center" wrapText="1"/>
    </xf>
    <xf numFmtId="3" fontId="9" fillId="0" borderId="0" xfId="17" applyNumberFormat="1" applyFont="1" applyFill="1" applyAlignment="1">
      <alignment vertical="center"/>
    </xf>
    <xf numFmtId="0" fontId="10" fillId="0" borderId="0" xfId="17" applyFont="1" applyFill="1" applyBorder="1"/>
    <xf numFmtId="0" fontId="20" fillId="0" borderId="1" xfId="17" applyFont="1" applyFill="1" applyBorder="1" applyAlignment="1">
      <alignment horizontal="center" vertical="center" wrapText="1"/>
    </xf>
    <xf numFmtId="49" fontId="9" fillId="0" borderId="0" xfId="17" applyNumberFormat="1" applyFont="1" applyFill="1" applyBorder="1" applyAlignment="1">
      <alignment vertical="center"/>
    </xf>
    <xf numFmtId="0" fontId="9" fillId="0" borderId="1" xfId="17" applyFont="1" applyFill="1" applyBorder="1" applyAlignment="1">
      <alignment vertical="center" wrapText="1"/>
    </xf>
    <xf numFmtId="0" fontId="9" fillId="0" borderId="1" xfId="17" applyFont="1" applyFill="1" applyBorder="1" applyAlignment="1">
      <alignment horizontal="center" vertical="center" wrapText="1"/>
    </xf>
    <xf numFmtId="4" fontId="12" fillId="0" borderId="1" xfId="17" applyNumberFormat="1" applyFont="1" applyFill="1" applyBorder="1" applyAlignment="1">
      <alignment horizontal="center" vertical="center" wrapText="1"/>
    </xf>
    <xf numFmtId="0" fontId="9" fillId="0" borderId="0" xfId="17" applyFont="1" applyFill="1" applyBorder="1" applyAlignment="1">
      <alignment vertical="center" wrapText="1"/>
    </xf>
    <xf numFmtId="0" fontId="9" fillId="0" borderId="0" xfId="17" applyFont="1" applyFill="1" applyBorder="1" applyAlignment="1">
      <alignment horizontal="center" vertical="center" wrapText="1"/>
    </xf>
    <xf numFmtId="3" fontId="9" fillId="0" borderId="0" xfId="17" applyNumberFormat="1" applyFont="1" applyFill="1" applyBorder="1" applyAlignment="1">
      <alignment horizontal="center" vertical="center" wrapText="1"/>
    </xf>
    <xf numFmtId="49" fontId="9" fillId="0" borderId="1" xfId="17" applyNumberFormat="1" applyFont="1" applyFill="1" applyBorder="1" applyAlignment="1">
      <alignment vertical="center" wrapText="1"/>
    </xf>
    <xf numFmtId="165" fontId="9" fillId="0" borderId="0" xfId="17" applyNumberFormat="1" applyFont="1" applyFill="1" applyBorder="1" applyAlignment="1">
      <alignment vertical="center"/>
    </xf>
    <xf numFmtId="0" fontId="21" fillId="0" borderId="0" xfId="17" applyFont="1" applyFill="1" applyBorder="1" applyAlignment="1">
      <alignment vertical="center" wrapText="1"/>
    </xf>
    <xf numFmtId="0" fontId="9" fillId="0" borderId="6" xfId="17" applyFont="1" applyFill="1" applyBorder="1" applyAlignment="1">
      <alignment horizontal="left" vertical="center" wrapText="1"/>
    </xf>
    <xf numFmtId="2" fontId="12" fillId="0" borderId="1" xfId="17" applyNumberFormat="1" applyFont="1" applyFill="1" applyBorder="1" applyAlignment="1">
      <alignment horizontal="center" vertical="center" wrapText="1"/>
    </xf>
    <xf numFmtId="0" fontId="9" fillId="0" borderId="0" xfId="17" applyFont="1" applyFill="1" applyAlignment="1">
      <alignment vertical="center" wrapText="1"/>
    </xf>
    <xf numFmtId="165" fontId="9" fillId="0" borderId="0" xfId="17" applyNumberFormat="1" applyFont="1" applyFill="1" applyAlignment="1">
      <alignment vertical="center"/>
    </xf>
    <xf numFmtId="0" fontId="10" fillId="0" borderId="1" xfId="0" applyFont="1" applyBorder="1"/>
    <xf numFmtId="0" fontId="24" fillId="0" borderId="1" xfId="17" applyFont="1" applyFill="1" applyBorder="1" applyAlignment="1">
      <alignment vertical="center" wrapText="1"/>
    </xf>
    <xf numFmtId="0" fontId="24" fillId="0" borderId="1" xfId="17" applyFont="1" applyFill="1" applyBorder="1" applyAlignment="1">
      <alignment horizontal="center" vertical="center" wrapText="1"/>
    </xf>
    <xf numFmtId="4" fontId="16" fillId="0" borderId="1" xfId="17" applyNumberFormat="1" applyFont="1" applyFill="1" applyBorder="1" applyAlignment="1">
      <alignment horizontal="center" vertical="center" wrapText="1"/>
    </xf>
    <xf numFmtId="49" fontId="24" fillId="0" borderId="0" xfId="17" applyNumberFormat="1" applyFont="1" applyFill="1" applyBorder="1" applyAlignment="1">
      <alignment vertical="center"/>
    </xf>
    <xf numFmtId="0" fontId="24" fillId="0" borderId="0" xfId="17" applyFont="1" applyFill="1" applyAlignment="1">
      <alignment vertical="center"/>
    </xf>
    <xf numFmtId="4" fontId="12" fillId="0" borderId="0" xfId="17"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170" fontId="26" fillId="0" borderId="1" xfId="5" applyNumberFormat="1" applyFont="1" applyFill="1" applyBorder="1" applyAlignment="1">
      <alignment horizontal="center" vertical="center" wrapText="1"/>
    </xf>
    <xf numFmtId="0" fontId="10" fillId="0" borderId="0" xfId="0" applyFont="1" applyAlignment="1">
      <alignment horizontal="center"/>
    </xf>
    <xf numFmtId="0" fontId="12" fillId="0" borderId="1" xfId="17" applyFont="1" applyFill="1" applyBorder="1" applyAlignment="1">
      <alignment horizontal="center" vertical="center" wrapText="1"/>
    </xf>
    <xf numFmtId="0" fontId="9" fillId="0" borderId="1" xfId="17" applyFont="1" applyFill="1" applyBorder="1" applyAlignment="1">
      <alignment horizontal="center" vertical="center" wrapText="1"/>
    </xf>
    <xf numFmtId="0" fontId="15" fillId="0" borderId="1" xfId="17" applyFont="1" applyFill="1" applyBorder="1" applyAlignment="1">
      <alignment horizontal="center" vertical="center" wrapText="1"/>
    </xf>
    <xf numFmtId="0" fontId="20" fillId="0" borderId="0" xfId="17" applyFont="1" applyFill="1" applyBorder="1" applyAlignment="1">
      <alignment horizontal="left" vertical="center" wrapText="1"/>
    </xf>
    <xf numFmtId="0" fontId="12" fillId="0" borderId="2" xfId="17" applyFont="1" applyFill="1" applyBorder="1" applyAlignment="1">
      <alignment horizontal="center" vertical="center" wrapText="1"/>
    </xf>
    <xf numFmtId="0" fontId="12" fillId="0" borderId="1" xfId="17" applyFont="1" applyFill="1" applyBorder="1" applyAlignment="1">
      <alignment horizontal="center" vertical="center" wrapText="1"/>
    </xf>
    <xf numFmtId="171" fontId="23" fillId="0" borderId="1" xfId="0" applyNumberFormat="1" applyFont="1" applyFill="1" applyBorder="1" applyAlignment="1">
      <alignment horizontal="center" vertical="center" wrapText="1"/>
    </xf>
    <xf numFmtId="166" fontId="26" fillId="5" borderId="0" xfId="9" applyFont="1" applyFill="1" applyAlignment="1" applyProtection="1">
      <alignment vertical="center" wrapText="1"/>
    </xf>
    <xf numFmtId="49" fontId="26" fillId="5" borderId="0" xfId="9" applyNumberFormat="1" applyFont="1" applyFill="1" applyAlignment="1" applyProtection="1">
      <alignment vertical="center"/>
    </xf>
    <xf numFmtId="166" fontId="26" fillId="5" borderId="0" xfId="9" applyFont="1" applyFill="1" applyAlignment="1" applyProtection="1">
      <alignment vertical="center"/>
    </xf>
    <xf numFmtId="166" fontId="26" fillId="5" borderId="15" xfId="9" applyFont="1" applyFill="1" applyBorder="1" applyAlignment="1" applyProtection="1">
      <alignment horizontal="left" vertical="center" wrapText="1"/>
    </xf>
    <xf numFmtId="166" fontId="26" fillId="0" borderId="11" xfId="9" applyFont="1" applyFill="1" applyBorder="1" applyAlignment="1" applyProtection="1">
      <alignment horizontal="center" vertical="center" wrapText="1"/>
    </xf>
    <xf numFmtId="172" fontId="26" fillId="0" borderId="11" xfId="9" applyNumberFormat="1" applyFont="1" applyFill="1" applyBorder="1" applyAlignment="1" applyProtection="1">
      <alignment horizontal="center" vertical="center" wrapText="1"/>
    </xf>
    <xf numFmtId="166" fontId="26" fillId="5" borderId="11" xfId="9" applyFont="1" applyFill="1" applyBorder="1" applyAlignment="1" applyProtection="1">
      <alignment horizontal="center" vertical="center" wrapText="1"/>
    </xf>
    <xf numFmtId="166" fontId="26" fillId="0" borderId="11" xfId="9" applyFont="1" applyFill="1" applyBorder="1" applyAlignment="1" applyProtection="1">
      <alignment horizontal="center" vertical="center"/>
    </xf>
    <xf numFmtId="0" fontId="26" fillId="5" borderId="0" xfId="9" applyNumberFormat="1" applyFont="1" applyFill="1" applyAlignment="1" applyProtection="1">
      <alignment vertical="center"/>
    </xf>
    <xf numFmtId="165" fontId="26" fillId="0" borderId="11" xfId="9" applyNumberFormat="1" applyFont="1" applyFill="1" applyBorder="1" applyAlignment="1" applyProtection="1">
      <alignment horizontal="center" vertical="center" wrapText="1"/>
    </xf>
    <xf numFmtId="49" fontId="29" fillId="5" borderId="0" xfId="9" applyNumberFormat="1" applyFont="1" applyFill="1" applyAlignment="1" applyProtection="1">
      <alignment vertical="center"/>
    </xf>
    <xf numFmtId="166" fontId="29" fillId="5" borderId="0" xfId="9" applyFont="1" applyFill="1" applyAlignment="1" applyProtection="1">
      <alignment vertical="center"/>
    </xf>
    <xf numFmtId="166" fontId="25" fillId="5" borderId="11" xfId="9" applyFont="1" applyFill="1" applyBorder="1" applyAlignment="1" applyProtection="1">
      <alignment vertical="center" wrapText="1"/>
    </xf>
    <xf numFmtId="166" fontId="25" fillId="5" borderId="11" xfId="9" applyFont="1" applyFill="1" applyBorder="1" applyAlignment="1" applyProtection="1">
      <alignment horizontal="center" vertical="center" wrapText="1"/>
    </xf>
    <xf numFmtId="165" fontId="25" fillId="5" borderId="11" xfId="9" applyNumberFormat="1" applyFont="1" applyFill="1" applyBorder="1" applyAlignment="1" applyProtection="1">
      <alignment horizontal="center" vertical="center" wrapText="1"/>
    </xf>
    <xf numFmtId="49" fontId="29" fillId="5" borderId="11" xfId="9" applyNumberFormat="1" applyFont="1" applyFill="1" applyBorder="1" applyAlignment="1" applyProtection="1">
      <alignment vertical="center" wrapText="1"/>
    </xf>
    <xf numFmtId="49" fontId="26" fillId="5" borderId="17" xfId="9" applyNumberFormat="1" applyFont="1" applyFill="1" applyBorder="1" applyAlignment="1" applyProtection="1">
      <alignment vertical="center" wrapText="1"/>
    </xf>
    <xf numFmtId="165" fontId="26" fillId="5" borderId="11" xfId="9" applyNumberFormat="1" applyFont="1" applyFill="1" applyBorder="1" applyAlignment="1" applyProtection="1">
      <alignment horizontal="center" vertical="center" wrapText="1"/>
    </xf>
    <xf numFmtId="165" fontId="29" fillId="5" borderId="0" xfId="9" applyNumberFormat="1" applyFont="1" applyFill="1" applyAlignment="1" applyProtection="1">
      <alignment vertical="center"/>
    </xf>
    <xf numFmtId="3" fontId="12" fillId="0" borderId="1" xfId="17" applyNumberFormat="1" applyFont="1" applyFill="1" applyBorder="1" applyAlignment="1">
      <alignment horizontal="center" vertical="center" wrapText="1"/>
    </xf>
    <xf numFmtId="49" fontId="9" fillId="3" borderId="11" xfId="5" applyNumberFormat="1" applyFont="1" applyFill="1" applyBorder="1" applyAlignment="1">
      <alignment vertical="center" wrapText="1"/>
    </xf>
    <xf numFmtId="0" fontId="12" fillId="3" borderId="11" xfId="5" applyFont="1" applyFill="1" applyBorder="1" applyAlignment="1">
      <alignment horizontal="center" vertical="center" wrapText="1"/>
    </xf>
    <xf numFmtId="165" fontId="12" fillId="0" borderId="11" xfId="5" applyNumberFormat="1" applyFont="1" applyFill="1" applyBorder="1" applyAlignment="1">
      <alignment horizontal="center" vertical="center" wrapText="1"/>
    </xf>
    <xf numFmtId="49" fontId="12" fillId="3" borderId="0" xfId="5" applyNumberFormat="1" applyFont="1" applyFill="1" applyAlignment="1">
      <alignment vertical="center"/>
    </xf>
    <xf numFmtId="0" fontId="12" fillId="3" borderId="0" xfId="5" applyFont="1" applyFill="1" applyAlignment="1">
      <alignment vertical="center"/>
    </xf>
    <xf numFmtId="49" fontId="12" fillId="3" borderId="17" xfId="5" applyNumberFormat="1" applyFont="1" applyFill="1" applyBorder="1" applyAlignment="1">
      <alignment vertical="center" wrapText="1"/>
    </xf>
    <xf numFmtId="165" fontId="12" fillId="3" borderId="11" xfId="5" applyNumberFormat="1" applyFont="1" applyFill="1" applyBorder="1" applyAlignment="1">
      <alignment horizontal="center" vertical="center" wrapText="1"/>
    </xf>
    <xf numFmtId="49" fontId="26" fillId="3" borderId="19" xfId="4" applyNumberFormat="1" applyFont="1" applyFill="1" applyBorder="1" applyAlignment="1" applyProtection="1">
      <alignment vertical="center" wrapText="1"/>
    </xf>
    <xf numFmtId="0" fontId="15" fillId="3" borderId="11" xfId="5" applyFont="1" applyFill="1" applyBorder="1" applyAlignment="1">
      <alignment vertical="center" wrapText="1"/>
    </xf>
    <xf numFmtId="0" fontId="15" fillId="3" borderId="11" xfId="5" applyFont="1" applyFill="1" applyBorder="1" applyAlignment="1">
      <alignment horizontal="center" vertical="center" wrapText="1"/>
    </xf>
    <xf numFmtId="165" fontId="15" fillId="3" borderId="11" xfId="5" applyNumberFormat="1" applyFont="1" applyFill="1" applyBorder="1" applyAlignment="1">
      <alignment horizontal="center" vertical="center" wrapText="1"/>
    </xf>
    <xf numFmtId="0" fontId="15" fillId="3" borderId="0" xfId="5" applyFont="1" applyFill="1" applyBorder="1" applyAlignment="1">
      <alignment horizontal="left" vertical="center" wrapText="1"/>
    </xf>
    <xf numFmtId="49" fontId="9" fillId="3" borderId="0" xfId="5" applyNumberFormat="1" applyFont="1" applyFill="1" applyAlignment="1">
      <alignment vertical="center"/>
    </xf>
    <xf numFmtId="0" fontId="12" fillId="3" borderId="0" xfId="5" applyFont="1" applyFill="1" applyBorder="1" applyAlignment="1">
      <alignment horizontal="left" vertical="center" wrapText="1"/>
    </xf>
    <xf numFmtId="0" fontId="26" fillId="0" borderId="12" xfId="4" applyNumberFormat="1" applyFont="1" applyFill="1" applyBorder="1" applyAlignment="1" applyProtection="1">
      <alignment horizontal="center" vertical="center" wrapText="1"/>
    </xf>
    <xf numFmtId="0" fontId="12" fillId="3" borderId="1"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3" borderId="1" xfId="7" applyFont="1" applyFill="1" applyBorder="1" applyAlignment="1">
      <alignment horizontal="center" vertical="center"/>
    </xf>
    <xf numFmtId="0" fontId="12" fillId="3" borderId="1" xfId="5" applyFont="1" applyFill="1" applyBorder="1" applyAlignment="1">
      <alignment horizontal="center" vertical="center" wrapText="1"/>
    </xf>
    <xf numFmtId="3" fontId="12" fillId="0" borderId="1" xfId="7" applyNumberFormat="1" applyFont="1" applyFill="1" applyBorder="1" applyAlignment="1">
      <alignment horizontal="center" vertical="center"/>
    </xf>
    <xf numFmtId="0" fontId="12" fillId="3" borderId="0" xfId="5" applyFont="1" applyFill="1" applyBorder="1" applyAlignment="1">
      <alignment vertical="center" wrapText="1"/>
    </xf>
    <xf numFmtId="49" fontId="12" fillId="3" borderId="1" xfId="5" applyNumberFormat="1" applyFont="1" applyFill="1" applyBorder="1" applyAlignment="1">
      <alignment vertical="center" wrapText="1"/>
    </xf>
    <xf numFmtId="165" fontId="12" fillId="3" borderId="1" xfId="5" applyNumberFormat="1" applyFont="1" applyFill="1" applyBorder="1" applyAlignment="1">
      <alignment horizontal="center" vertical="center" wrapText="1"/>
    </xf>
    <xf numFmtId="0" fontId="15" fillId="3" borderId="1" xfId="5" applyFont="1" applyFill="1" applyBorder="1" applyAlignment="1">
      <alignment vertical="center" wrapText="1"/>
    </xf>
    <xf numFmtId="0" fontId="15" fillId="3" borderId="1" xfId="5" applyFont="1" applyFill="1" applyBorder="1" applyAlignment="1">
      <alignment horizontal="center" vertical="center" wrapText="1"/>
    </xf>
    <xf numFmtId="165" fontId="15" fillId="3" borderId="1" xfId="5" applyNumberFormat="1" applyFont="1" applyFill="1" applyBorder="1" applyAlignment="1">
      <alignment horizontal="center" vertical="center" wrapText="1"/>
    </xf>
    <xf numFmtId="49" fontId="26" fillId="0" borderId="0" xfId="4" applyNumberFormat="1" applyFont="1" applyFill="1" applyAlignment="1" applyProtection="1">
      <alignment vertical="center"/>
    </xf>
    <xf numFmtId="0" fontId="26" fillId="0" borderId="0" xfId="4" applyNumberFormat="1" applyFont="1" applyFill="1" applyAlignment="1" applyProtection="1">
      <alignment vertical="center"/>
    </xf>
    <xf numFmtId="0" fontId="26" fillId="0" borderId="1" xfId="4" applyNumberFormat="1" applyFont="1" applyFill="1" applyBorder="1" applyAlignment="1" applyProtection="1">
      <alignment horizontal="center" vertical="center" wrapText="1"/>
    </xf>
    <xf numFmtId="165" fontId="26" fillId="0" borderId="1" xfId="4" applyNumberFormat="1" applyFont="1" applyFill="1" applyBorder="1" applyAlignment="1" applyProtection="1">
      <alignment horizontal="center" vertical="center" wrapText="1"/>
    </xf>
    <xf numFmtId="0" fontId="26" fillId="0" borderId="1" xfId="4" applyNumberFormat="1" applyFont="1" applyFill="1" applyBorder="1" applyAlignment="1" applyProtection="1">
      <alignment vertical="center" wrapText="1"/>
    </xf>
    <xf numFmtId="0" fontId="10" fillId="0" borderId="0" xfId="0" applyFont="1" applyFill="1" applyAlignment="1">
      <alignment horizontal="right"/>
    </xf>
    <xf numFmtId="171" fontId="10" fillId="0" borderId="0" xfId="0" applyNumberFormat="1" applyFont="1" applyFill="1"/>
    <xf numFmtId="49" fontId="12" fillId="0" borderId="0" xfId="0" applyNumberFormat="1" applyFont="1" applyFill="1" applyAlignment="1">
      <alignment vertical="center"/>
    </xf>
    <xf numFmtId="0" fontId="12" fillId="0" borderId="0" xfId="0" applyFont="1" applyFill="1" applyAlignment="1">
      <alignment vertical="center"/>
    </xf>
    <xf numFmtId="49" fontId="26" fillId="0" borderId="1" xfId="4" applyNumberFormat="1" applyFont="1" applyFill="1" applyBorder="1" applyAlignment="1" applyProtection="1">
      <alignment vertical="center" wrapText="1"/>
    </xf>
    <xf numFmtId="2" fontId="26" fillId="0" borderId="0" xfId="4" applyNumberFormat="1" applyFont="1" applyFill="1" applyAlignment="1" applyProtection="1">
      <alignment vertical="center"/>
    </xf>
    <xf numFmtId="0" fontId="25" fillId="0" borderId="1" xfId="4" applyNumberFormat="1" applyFont="1" applyFill="1" applyBorder="1" applyAlignment="1" applyProtection="1">
      <alignment vertical="center" wrapText="1"/>
    </xf>
    <xf numFmtId="0" fontId="25" fillId="0" borderId="1" xfId="4" applyNumberFormat="1" applyFont="1" applyFill="1" applyBorder="1" applyAlignment="1" applyProtection="1">
      <alignment horizontal="center" vertical="center" wrapText="1"/>
    </xf>
    <xf numFmtId="165" fontId="25" fillId="0" borderId="1" xfId="4" applyNumberFormat="1" applyFont="1" applyFill="1" applyBorder="1" applyAlignment="1" applyProtection="1">
      <alignment horizontal="center" vertical="center" wrapText="1"/>
    </xf>
    <xf numFmtId="165" fontId="26" fillId="0" borderId="0" xfId="4" applyNumberFormat="1" applyFont="1" applyFill="1" applyAlignment="1" applyProtection="1">
      <alignment vertical="center"/>
    </xf>
    <xf numFmtId="0" fontId="25" fillId="0" borderId="0" xfId="4" applyNumberFormat="1" applyFont="1" applyFill="1" applyAlignment="1" applyProtection="1">
      <alignment horizontal="left" vertical="center" wrapText="1"/>
    </xf>
    <xf numFmtId="0" fontId="25" fillId="0" borderId="0" xfId="4" applyNumberFormat="1" applyFont="1" applyFill="1" applyAlignment="1" applyProtection="1">
      <alignment horizontal="center" vertical="center" wrapText="1"/>
    </xf>
    <xf numFmtId="165" fontId="25" fillId="0" borderId="0" xfId="4" applyNumberFormat="1" applyFont="1" applyFill="1" applyAlignment="1" applyProtection="1">
      <alignment horizontal="center" vertical="center" wrapText="1"/>
    </xf>
    <xf numFmtId="0" fontId="26" fillId="0" borderId="0" xfId="4" applyNumberFormat="1" applyFont="1" applyFill="1" applyAlignment="1" applyProtection="1">
      <alignment vertical="center" wrapText="1"/>
    </xf>
    <xf numFmtId="0" fontId="25" fillId="0" borderId="0" xfId="4" applyNumberFormat="1" applyFont="1" applyFill="1" applyAlignment="1" applyProtection="1">
      <alignment vertical="center" wrapText="1"/>
    </xf>
    <xf numFmtId="0" fontId="50" fillId="0" borderId="0" xfId="4" applyNumberFormat="1" applyFont="1" applyFill="1" applyAlignment="1" applyProtection="1">
      <alignment vertical="center" wrapText="1"/>
    </xf>
    <xf numFmtId="0" fontId="29" fillId="0" borderId="11" xfId="4" applyNumberFormat="1" applyFont="1" applyFill="1" applyBorder="1" applyAlignment="1" applyProtection="1">
      <alignment horizontal="center" vertical="center" wrapText="1"/>
    </xf>
    <xf numFmtId="0" fontId="26" fillId="0" borderId="0" xfId="4" applyNumberFormat="1" applyFont="1" applyFill="1" applyAlignment="1" applyProtection="1"/>
    <xf numFmtId="0" fontId="26" fillId="0" borderId="0" xfId="4" applyNumberFormat="1" applyFont="1" applyFill="1" applyAlignment="1" applyProtection="1">
      <alignment horizontal="left"/>
    </xf>
    <xf numFmtId="49" fontId="29" fillId="3" borderId="0" xfId="4" applyNumberFormat="1" applyFont="1" applyFill="1" applyAlignment="1" applyProtection="1">
      <alignment vertical="center"/>
    </xf>
    <xf numFmtId="0" fontId="29" fillId="3" borderId="0" xfId="4" applyNumberFormat="1" applyFont="1" applyFill="1" applyAlignment="1" applyProtection="1">
      <alignment vertical="center"/>
    </xf>
    <xf numFmtId="0" fontId="41" fillId="3" borderId="0" xfId="4" applyNumberFormat="1" applyFont="1" applyFill="1" applyAlignment="1" applyProtection="1">
      <alignment vertical="center"/>
    </xf>
    <xf numFmtId="165" fontId="29" fillId="3" borderId="0" xfId="4" applyNumberFormat="1" applyFont="1" applyFill="1" applyAlignment="1" applyProtection="1">
      <alignment vertical="center"/>
    </xf>
    <xf numFmtId="171" fontId="12" fillId="0" borderId="1" xfId="0" applyNumberFormat="1" applyFont="1" applyFill="1" applyBorder="1" applyAlignment="1">
      <alignment horizontal="center" vertical="center" wrapText="1"/>
    </xf>
    <xf numFmtId="49" fontId="29" fillId="0" borderId="0" xfId="4" applyNumberFormat="1" applyFont="1" applyFill="1" applyAlignment="1" applyProtection="1">
      <alignment vertical="center"/>
    </xf>
    <xf numFmtId="0" fontId="29" fillId="0" borderId="1" xfId="4" applyNumberFormat="1" applyFont="1" applyFill="1" applyBorder="1" applyAlignment="1" applyProtection="1">
      <alignment vertical="center" wrapText="1"/>
    </xf>
    <xf numFmtId="49" fontId="29" fillId="0" borderId="1" xfId="4" applyNumberFormat="1" applyFont="1" applyFill="1" applyBorder="1" applyAlignment="1" applyProtection="1">
      <alignment vertical="center" wrapText="1"/>
    </xf>
    <xf numFmtId="0" fontId="12" fillId="0" borderId="11" xfId="3" applyFont="1" applyFill="1" applyBorder="1" applyAlignment="1">
      <alignment horizontal="center" vertical="center" wrapText="1"/>
    </xf>
    <xf numFmtId="49" fontId="26" fillId="3" borderId="0" xfId="4" applyNumberFormat="1" applyFont="1" applyFill="1" applyAlignment="1" applyProtection="1">
      <alignment vertical="center"/>
    </xf>
    <xf numFmtId="0" fontId="26" fillId="3" borderId="0" xfId="4" applyNumberFormat="1" applyFont="1" applyFill="1" applyAlignment="1" applyProtection="1">
      <alignment vertical="center"/>
    </xf>
    <xf numFmtId="0" fontId="26" fillId="3" borderId="12" xfId="4" applyNumberFormat="1" applyFont="1" applyFill="1" applyBorder="1" applyAlignment="1" applyProtection="1">
      <alignment horizontal="center" vertical="center" wrapText="1"/>
    </xf>
    <xf numFmtId="165" fontId="26" fillId="3" borderId="12" xfId="4" applyNumberFormat="1" applyFont="1" applyFill="1" applyBorder="1" applyAlignment="1" applyProtection="1">
      <alignment horizontal="center" vertical="center" wrapText="1"/>
    </xf>
    <xf numFmtId="165" fontId="26" fillId="0" borderId="12" xfId="4" applyNumberFormat="1" applyFont="1" applyFill="1" applyBorder="1" applyAlignment="1" applyProtection="1">
      <alignment horizontal="center" vertical="center" wrapText="1"/>
    </xf>
    <xf numFmtId="0" fontId="25" fillId="3" borderId="12" xfId="4" applyNumberFormat="1" applyFont="1" applyFill="1" applyBorder="1" applyAlignment="1" applyProtection="1">
      <alignment vertical="center" wrapText="1"/>
    </xf>
    <xf numFmtId="0" fontId="25" fillId="3" borderId="12" xfId="4" applyNumberFormat="1" applyFont="1" applyFill="1" applyBorder="1" applyAlignment="1" applyProtection="1">
      <alignment horizontal="center" vertical="center" wrapText="1"/>
    </xf>
    <xf numFmtId="165" fontId="25" fillId="3" borderId="12" xfId="4" applyNumberFormat="1" applyFont="1" applyFill="1" applyBorder="1" applyAlignment="1" applyProtection="1">
      <alignment horizontal="center" vertical="center" wrapText="1"/>
    </xf>
    <xf numFmtId="165" fontId="26" fillId="3" borderId="0" xfId="4" applyNumberFormat="1" applyFont="1" applyFill="1" applyAlignment="1" applyProtection="1">
      <alignment vertical="center"/>
    </xf>
    <xf numFmtId="0" fontId="26" fillId="3" borderId="0" xfId="4" applyNumberFormat="1" applyFont="1" applyFill="1" applyAlignment="1" applyProtection="1">
      <alignment vertical="center" wrapText="1"/>
    </xf>
    <xf numFmtId="0" fontId="25" fillId="3" borderId="0" xfId="4" applyNumberFormat="1" applyFont="1" applyFill="1" applyAlignment="1" applyProtection="1">
      <alignment vertical="center" wrapText="1"/>
    </xf>
    <xf numFmtId="0" fontId="26" fillId="0" borderId="12" xfId="4" applyNumberFormat="1" applyFont="1" applyFill="1" applyBorder="1" applyAlignment="1" applyProtection="1">
      <alignment vertical="center" wrapText="1"/>
    </xf>
    <xf numFmtId="49" fontId="26" fillId="3" borderId="12" xfId="4" applyNumberFormat="1" applyFont="1" applyFill="1" applyBorder="1" applyAlignment="1" applyProtection="1">
      <alignment vertical="center" wrapText="1"/>
    </xf>
    <xf numFmtId="165" fontId="12" fillId="6" borderId="1" xfId="0" applyNumberFormat="1" applyFont="1" applyFill="1" applyBorder="1" applyAlignment="1">
      <alignment horizontal="center" vertical="center" wrapText="1"/>
    </xf>
    <xf numFmtId="49" fontId="9" fillId="3" borderId="0" xfId="5" applyNumberFormat="1" applyFont="1" applyFill="1" applyBorder="1" applyAlignment="1">
      <alignment vertical="center"/>
    </xf>
    <xf numFmtId="0" fontId="9" fillId="3" borderId="0" xfId="5" applyFont="1" applyFill="1" applyBorder="1" applyAlignment="1">
      <alignment vertical="center"/>
    </xf>
    <xf numFmtId="0" fontId="12" fillId="0" borderId="11" xfId="5" applyFont="1" applyFill="1" applyBorder="1" applyAlignment="1">
      <alignment horizontal="center" vertical="center" wrapText="1"/>
    </xf>
    <xf numFmtId="165" fontId="16" fillId="3" borderId="11" xfId="5" applyNumberFormat="1" applyFont="1" applyFill="1" applyBorder="1" applyAlignment="1">
      <alignment horizontal="center" vertical="center" wrapText="1"/>
    </xf>
    <xf numFmtId="165" fontId="16" fillId="0" borderId="11" xfId="5" applyNumberFormat="1" applyFont="1" applyFill="1" applyBorder="1" applyAlignment="1">
      <alignment horizontal="center" vertical="center" wrapText="1"/>
    </xf>
    <xf numFmtId="0" fontId="12" fillId="3" borderId="0" xfId="5" applyFont="1" applyFill="1" applyBorder="1" applyAlignment="1">
      <alignment vertical="center"/>
    </xf>
    <xf numFmtId="165" fontId="15" fillId="0" borderId="11" xfId="5" applyNumberFormat="1" applyFont="1" applyFill="1" applyBorder="1" applyAlignment="1">
      <alignment horizontal="center" vertical="center" wrapText="1"/>
    </xf>
    <xf numFmtId="165" fontId="9" fillId="3" borderId="0" xfId="5" applyNumberFormat="1" applyFont="1" applyFill="1" applyBorder="1" applyAlignment="1">
      <alignment vertical="center"/>
    </xf>
    <xf numFmtId="0" fontId="15" fillId="3" borderId="0" xfId="5" applyFont="1" applyFill="1" applyBorder="1" applyAlignment="1">
      <alignment vertical="center" wrapText="1"/>
    </xf>
    <xf numFmtId="0" fontId="15" fillId="3" borderId="0" xfId="5" applyFont="1" applyFill="1" applyBorder="1" applyAlignment="1">
      <alignment horizontal="center" vertical="center" wrapText="1"/>
    </xf>
    <xf numFmtId="165" fontId="15" fillId="3" borderId="0" xfId="5" applyNumberFormat="1" applyFont="1" applyFill="1" applyBorder="1" applyAlignment="1">
      <alignment horizontal="center" vertical="center" wrapText="1"/>
    </xf>
    <xf numFmtId="0" fontId="21" fillId="3" borderId="0" xfId="5" applyFont="1" applyFill="1" applyBorder="1" applyAlignment="1">
      <alignment vertical="center" wrapText="1"/>
    </xf>
    <xf numFmtId="0" fontId="9" fillId="3" borderId="11" xfId="5" applyFont="1" applyFill="1" applyBorder="1" applyAlignment="1">
      <alignment vertical="center" wrapText="1"/>
    </xf>
    <xf numFmtId="0" fontId="9" fillId="0" borderId="11" xfId="5" applyFont="1" applyFill="1" applyBorder="1" applyAlignment="1">
      <alignment horizontal="center" vertical="center" wrapText="1"/>
    </xf>
    <xf numFmtId="0" fontId="9" fillId="3" borderId="11" xfId="5" applyFont="1" applyFill="1" applyBorder="1" applyAlignment="1">
      <alignment horizontal="center" vertical="center" wrapText="1"/>
    </xf>
    <xf numFmtId="49" fontId="12" fillId="3" borderId="11" xfId="5" applyNumberFormat="1" applyFont="1" applyFill="1" applyBorder="1" applyAlignment="1">
      <alignment vertical="center" wrapText="1"/>
    </xf>
    <xf numFmtId="165" fontId="12" fillId="0" borderId="1" xfId="5" applyNumberFormat="1" applyFont="1" applyFill="1" applyBorder="1" applyAlignment="1">
      <alignment horizontal="center" vertical="center" wrapText="1"/>
    </xf>
    <xf numFmtId="0" fontId="26" fillId="0" borderId="0" xfId="5" applyFont="1"/>
    <xf numFmtId="0" fontId="9" fillId="6" borderId="1" xfId="0" applyFont="1" applyFill="1" applyBorder="1" applyAlignment="1">
      <alignment vertical="center" wrapText="1"/>
    </xf>
    <xf numFmtId="0" fontId="26" fillId="0" borderId="0" xfId="0" applyFont="1" applyAlignment="1">
      <alignment horizontal="left"/>
    </xf>
    <xf numFmtId="0" fontId="26" fillId="0" borderId="0" xfId="0" applyFont="1"/>
    <xf numFmtId="0" fontId="26" fillId="0" borderId="0" xfId="0" applyFont="1" applyBorder="1"/>
    <xf numFmtId="0" fontId="12" fillId="6" borderId="0" xfId="0" applyFont="1" applyFill="1" applyBorder="1" applyAlignment="1">
      <alignment vertical="center" wrapText="1"/>
    </xf>
    <xf numFmtId="49" fontId="9" fillId="6" borderId="0" xfId="0" applyNumberFormat="1" applyFont="1" applyFill="1" applyBorder="1" applyAlignment="1">
      <alignment vertical="center"/>
    </xf>
    <xf numFmtId="0" fontId="12" fillId="6" borderId="1" xfId="0" applyFont="1" applyFill="1" applyBorder="1" applyAlignment="1">
      <alignment horizontal="center" vertical="center" wrapText="1"/>
    </xf>
    <xf numFmtId="49" fontId="9" fillId="6" borderId="0" xfId="0" applyNumberFormat="1" applyFont="1" applyFill="1" applyAlignment="1">
      <alignment vertical="center"/>
    </xf>
    <xf numFmtId="49" fontId="9" fillId="6" borderId="1" xfId="0" applyNumberFormat="1" applyFont="1" applyFill="1" applyBorder="1" applyAlignment="1">
      <alignment vertical="center" wrapText="1"/>
    </xf>
    <xf numFmtId="0" fontId="15" fillId="6" borderId="1" xfId="0" applyFont="1" applyFill="1" applyBorder="1" applyAlignment="1">
      <alignment vertical="center" wrapText="1"/>
    </xf>
    <xf numFmtId="0" fontId="15" fillId="6" borderId="1" xfId="0" applyFont="1" applyFill="1" applyBorder="1" applyAlignment="1">
      <alignment horizontal="center" vertical="center" wrapText="1"/>
    </xf>
    <xf numFmtId="165" fontId="15" fillId="6" borderId="1" xfId="0" applyNumberFormat="1" applyFont="1" applyFill="1" applyBorder="1" applyAlignment="1">
      <alignment horizontal="center" vertical="center" wrapText="1"/>
    </xf>
    <xf numFmtId="0" fontId="36" fillId="6" borderId="0" xfId="20" applyFont="1" applyFill="1" applyAlignment="1">
      <alignment vertical="center" wrapText="1"/>
    </xf>
    <xf numFmtId="0" fontId="36" fillId="6" borderId="0" xfId="20" applyFont="1" applyFill="1" applyAlignment="1">
      <alignment vertical="center"/>
    </xf>
    <xf numFmtId="0" fontId="36" fillId="6" borderId="0" xfId="20" applyFont="1" applyFill="1" applyAlignment="1">
      <alignment horizontal="right" vertical="center"/>
    </xf>
    <xf numFmtId="0" fontId="51" fillId="0" borderId="0" xfId="20"/>
    <xf numFmtId="0" fontId="37" fillId="0" borderId="0" xfId="20" applyFont="1" applyFill="1" applyBorder="1" applyAlignment="1">
      <alignment vertical="top"/>
    </xf>
    <xf numFmtId="0" fontId="9" fillId="6" borderId="0" xfId="20" applyFont="1" applyFill="1" applyAlignment="1">
      <alignment vertical="center" wrapText="1"/>
    </xf>
    <xf numFmtId="0" fontId="19" fillId="0" borderId="0" xfId="20" applyFont="1" applyFill="1" applyBorder="1" applyAlignment="1">
      <alignment vertical="top"/>
    </xf>
    <xf numFmtId="0" fontId="9" fillId="6" borderId="0" xfId="20" applyFont="1" applyFill="1" applyAlignment="1">
      <alignment horizontal="right" vertical="center"/>
    </xf>
    <xf numFmtId="0" fontId="9" fillId="6" borderId="0" xfId="20" applyFont="1" applyFill="1" applyAlignment="1">
      <alignment vertical="center"/>
    </xf>
    <xf numFmtId="0" fontId="38" fillId="6" borderId="0" xfId="20" applyFont="1" applyFill="1" applyAlignment="1">
      <alignment horizontal="right" vertical="center"/>
    </xf>
    <xf numFmtId="0" fontId="19" fillId="6" borderId="0" xfId="20" applyFont="1" applyFill="1" applyAlignment="1">
      <alignment vertical="center"/>
    </xf>
    <xf numFmtId="0" fontId="12" fillId="6" borderId="0" xfId="20" applyFont="1" applyFill="1" applyBorder="1" applyAlignment="1">
      <alignment vertical="center" wrapText="1"/>
    </xf>
    <xf numFmtId="0" fontId="12" fillId="6" borderId="0" xfId="20" applyFont="1" applyFill="1" applyBorder="1" applyAlignment="1">
      <alignment vertical="center"/>
    </xf>
    <xf numFmtId="49" fontId="9" fillId="6" borderId="1" xfId="20" applyNumberFormat="1" applyFont="1" applyFill="1" applyBorder="1" applyAlignment="1">
      <alignment vertical="center" wrapText="1"/>
    </xf>
    <xf numFmtId="165" fontId="12" fillId="0" borderId="1" xfId="20" applyNumberFormat="1" applyFont="1" applyFill="1" applyBorder="1" applyAlignment="1">
      <alignment horizontal="center" vertical="center" wrapText="1"/>
    </xf>
    <xf numFmtId="0" fontId="15" fillId="6" borderId="1" xfId="20" applyFont="1" applyFill="1" applyBorder="1" applyAlignment="1">
      <alignment vertical="center" wrapText="1"/>
    </xf>
    <xf numFmtId="0" fontId="15" fillId="6" borderId="1" xfId="20" applyFont="1" applyFill="1" applyBorder="1" applyAlignment="1">
      <alignment horizontal="center" vertical="center" wrapText="1"/>
    </xf>
    <xf numFmtId="165" fontId="15" fillId="6" borderId="1" xfId="20" applyNumberFormat="1" applyFont="1" applyFill="1" applyBorder="1" applyAlignment="1">
      <alignment horizontal="center" vertical="center" wrapText="1"/>
    </xf>
    <xf numFmtId="0" fontId="26" fillId="0" borderId="0" xfId="20" applyFont="1"/>
    <xf numFmtId="0" fontId="9" fillId="6" borderId="6" xfId="20" applyFont="1" applyFill="1" applyBorder="1" applyAlignment="1">
      <alignment horizontal="left" vertical="center" wrapText="1"/>
    </xf>
    <xf numFmtId="0" fontId="12" fillId="3" borderId="11" xfId="20" applyFont="1" applyFill="1" applyBorder="1" applyAlignment="1">
      <alignment horizontal="center" vertical="center" wrapText="1"/>
    </xf>
    <xf numFmtId="0" fontId="12" fillId="3" borderId="11" xfId="20" applyFont="1" applyFill="1" applyBorder="1" applyAlignment="1">
      <alignment horizontal="center" vertical="center"/>
    </xf>
    <xf numFmtId="0" fontId="12" fillId="0" borderId="11" xfId="20" applyFont="1" applyFill="1" applyBorder="1" applyAlignment="1">
      <alignment horizontal="center" vertical="center" wrapText="1"/>
    </xf>
    <xf numFmtId="49" fontId="12" fillId="6" borderId="8" xfId="20" applyNumberFormat="1" applyFont="1" applyFill="1" applyBorder="1" applyAlignment="1">
      <alignment vertical="center" wrapText="1"/>
    </xf>
    <xf numFmtId="165" fontId="12" fillId="6" borderId="1" xfId="20" applyNumberFormat="1" applyFont="1" applyFill="1" applyBorder="1" applyAlignment="1">
      <alignment horizontal="center" vertical="center" wrapText="1"/>
    </xf>
    <xf numFmtId="0" fontId="15" fillId="6" borderId="0" xfId="20" applyFont="1" applyFill="1" applyBorder="1" applyAlignment="1">
      <alignment vertical="center" wrapText="1"/>
    </xf>
    <xf numFmtId="0" fontId="15" fillId="6" borderId="0" xfId="20" applyFont="1" applyFill="1" applyBorder="1" applyAlignment="1">
      <alignment horizontal="center" vertical="center" wrapText="1"/>
    </xf>
    <xf numFmtId="165" fontId="15" fillId="6" borderId="0" xfId="20" applyNumberFormat="1" applyFont="1" applyFill="1" applyBorder="1" applyAlignment="1">
      <alignment horizontal="center" vertical="center" wrapText="1"/>
    </xf>
    <xf numFmtId="49" fontId="12" fillId="6" borderId="1" xfId="20" applyNumberFormat="1" applyFont="1" applyFill="1" applyBorder="1" applyAlignment="1">
      <alignment vertical="center" wrapText="1"/>
    </xf>
    <xf numFmtId="0" fontId="36" fillId="0" borderId="0" xfId="20" applyFont="1" applyFill="1" applyAlignment="1">
      <alignment vertical="center" wrapText="1"/>
    </xf>
    <xf numFmtId="0" fontId="36" fillId="0" borderId="0" xfId="20" applyFont="1" applyFill="1" applyAlignment="1">
      <alignment vertical="center"/>
    </xf>
    <xf numFmtId="0" fontId="36" fillId="0" borderId="0" xfId="20" applyFont="1" applyFill="1" applyAlignment="1">
      <alignment horizontal="right" vertical="center"/>
    </xf>
    <xf numFmtId="0" fontId="51" fillId="0" borderId="0" xfId="20" applyFill="1"/>
    <xf numFmtId="0" fontId="9" fillId="0" borderId="0" xfId="20" applyFont="1" applyFill="1" applyAlignment="1">
      <alignment vertical="center" wrapText="1"/>
    </xf>
    <xf numFmtId="0" fontId="9" fillId="0" borderId="0" xfId="20" applyFont="1" applyFill="1" applyAlignment="1">
      <alignment horizontal="right" vertical="center"/>
    </xf>
    <xf numFmtId="0" fontId="9" fillId="0" borderId="0" xfId="20" applyFont="1" applyFill="1" applyAlignment="1">
      <alignment vertical="center"/>
    </xf>
    <xf numFmtId="0" fontId="38" fillId="0" borderId="0" xfId="20" applyFont="1" applyFill="1" applyAlignment="1">
      <alignment horizontal="right" vertical="center"/>
    </xf>
    <xf numFmtId="0" fontId="19" fillId="0" borderId="0" xfId="20" applyFont="1" applyFill="1" applyAlignment="1">
      <alignment vertical="center"/>
    </xf>
    <xf numFmtId="0" fontId="26" fillId="0" borderId="0" xfId="20" applyFont="1" applyFill="1" applyAlignment="1">
      <alignment horizontal="left"/>
    </xf>
    <xf numFmtId="0" fontId="12" fillId="0" borderId="0" xfId="20" applyFont="1" applyFill="1" applyBorder="1" applyAlignment="1">
      <alignment vertical="center" wrapText="1"/>
    </xf>
    <xf numFmtId="0" fontId="12" fillId="0" borderId="0" xfId="20" applyFont="1" applyFill="1" applyBorder="1" applyAlignment="1">
      <alignment vertical="center"/>
    </xf>
    <xf numFmtId="0" fontId="26" fillId="0" borderId="1" xfId="20" applyFont="1" applyFill="1" applyBorder="1" applyAlignment="1">
      <alignment horizontal="left" vertical="center" wrapText="1"/>
    </xf>
    <xf numFmtId="49" fontId="9" fillId="0" borderId="1" xfId="20" applyNumberFormat="1" applyFont="1" applyFill="1" applyBorder="1" applyAlignment="1">
      <alignment vertical="center" wrapText="1"/>
    </xf>
    <xf numFmtId="0" fontId="15" fillId="0" borderId="1" xfId="20" applyFont="1" applyFill="1" applyBorder="1" applyAlignment="1">
      <alignment vertical="center" wrapText="1"/>
    </xf>
    <xf numFmtId="0" fontId="15" fillId="0" borderId="1" xfId="20" applyFont="1" applyFill="1" applyBorder="1" applyAlignment="1">
      <alignment horizontal="center" vertical="center" wrapText="1"/>
    </xf>
    <xf numFmtId="165" fontId="15" fillId="0" borderId="1" xfId="20" applyNumberFormat="1" applyFont="1" applyFill="1" applyBorder="1" applyAlignment="1">
      <alignment horizontal="center" vertical="center" wrapText="1"/>
    </xf>
    <xf numFmtId="0" fontId="26" fillId="0" borderId="0" xfId="20" applyFont="1" applyFill="1"/>
    <xf numFmtId="0" fontId="26" fillId="0" borderId="0" xfId="5" applyFont="1" applyFill="1" applyAlignment="1">
      <alignment horizontal="left"/>
    </xf>
    <xf numFmtId="0" fontId="26" fillId="0" borderId="0" xfId="5" applyFont="1" applyFill="1"/>
    <xf numFmtId="0" fontId="9" fillId="0" borderId="6" xfId="20" applyFont="1" applyFill="1" applyBorder="1" applyAlignment="1">
      <alignment horizontal="left" vertical="center" wrapText="1"/>
    </xf>
    <xf numFmtId="0" fontId="12" fillId="0" borderId="11" xfId="20" applyFont="1" applyFill="1" applyBorder="1" applyAlignment="1">
      <alignment horizontal="center" vertical="center"/>
    </xf>
    <xf numFmtId="0" fontId="9" fillId="0" borderId="9" xfId="20" applyFont="1" applyFill="1" applyBorder="1" applyAlignment="1">
      <alignment horizontal="center" vertical="center" wrapText="1"/>
    </xf>
    <xf numFmtId="49" fontId="12" fillId="0" borderId="8" xfId="20" applyNumberFormat="1" applyFont="1" applyFill="1" applyBorder="1" applyAlignment="1">
      <alignment vertical="center" wrapText="1"/>
    </xf>
    <xf numFmtId="0" fontId="15" fillId="0" borderId="0" xfId="20" applyFont="1" applyFill="1" applyBorder="1" applyAlignment="1">
      <alignment vertical="center" wrapText="1"/>
    </xf>
    <xf numFmtId="0" fontId="15" fillId="0" borderId="0" xfId="20" applyFont="1" applyFill="1" applyBorder="1" applyAlignment="1">
      <alignment horizontal="center" vertical="center" wrapText="1"/>
    </xf>
    <xf numFmtId="165" fontId="15" fillId="0" borderId="0" xfId="20" applyNumberFormat="1" applyFont="1" applyFill="1" applyBorder="1" applyAlignment="1">
      <alignment horizontal="center" vertical="center" wrapText="1"/>
    </xf>
    <xf numFmtId="0" fontId="12" fillId="0" borderId="1" xfId="20" applyFont="1" applyFill="1" applyBorder="1" applyAlignment="1">
      <alignment horizontal="left" vertical="center" wrapText="1"/>
    </xf>
    <xf numFmtId="49" fontId="12" fillId="0" borderId="1" xfId="20" applyNumberFormat="1" applyFont="1" applyFill="1" applyBorder="1" applyAlignment="1">
      <alignment vertical="center" wrapText="1"/>
    </xf>
    <xf numFmtId="0" fontId="9" fillId="2" borderId="0" xfId="21" applyFont="1" applyFill="1" applyAlignment="1">
      <alignment vertical="center" wrapText="1"/>
    </xf>
    <xf numFmtId="0" fontId="9" fillId="2" borderId="0" xfId="21" applyFont="1" applyFill="1" applyAlignment="1">
      <alignment vertical="center"/>
    </xf>
    <xf numFmtId="49" fontId="9" fillId="2" borderId="0" xfId="21" applyNumberFormat="1" applyFont="1" applyFill="1" applyAlignment="1">
      <alignment vertical="center"/>
    </xf>
    <xf numFmtId="0" fontId="19" fillId="2" borderId="0" xfId="21" applyFont="1" applyFill="1" applyAlignment="1">
      <alignment vertical="center"/>
    </xf>
    <xf numFmtId="0" fontId="12" fillId="2" borderId="0" xfId="21" applyFont="1" applyFill="1" applyAlignment="1">
      <alignment vertical="center"/>
    </xf>
    <xf numFmtId="49" fontId="12" fillId="2" borderId="0" xfId="21" applyNumberFormat="1" applyFont="1" applyFill="1" applyAlignment="1">
      <alignment vertical="center"/>
    </xf>
    <xf numFmtId="0" fontId="12" fillId="2" borderId="0" xfId="21" applyFont="1" applyFill="1" applyBorder="1" applyAlignment="1">
      <alignment vertical="center" wrapText="1"/>
    </xf>
    <xf numFmtId="0" fontId="12" fillId="2" borderId="0" xfId="21" applyFont="1" applyFill="1" applyBorder="1" applyAlignment="1">
      <alignment vertical="center"/>
    </xf>
    <xf numFmtId="0" fontId="9" fillId="2" borderId="0" xfId="21" applyFont="1" applyFill="1" applyBorder="1" applyAlignment="1">
      <alignment vertical="center"/>
    </xf>
    <xf numFmtId="0" fontId="15" fillId="2" borderId="0" xfId="21" applyFont="1" applyFill="1" applyBorder="1" applyAlignment="1">
      <alignment vertical="center" wrapText="1"/>
    </xf>
    <xf numFmtId="0" fontId="10" fillId="0" borderId="0" xfId="21" applyFont="1"/>
    <xf numFmtId="49" fontId="19" fillId="2" borderId="0" xfId="21" applyNumberFormat="1" applyFont="1" applyFill="1" applyAlignment="1">
      <alignment vertical="center"/>
    </xf>
    <xf numFmtId="0" fontId="10" fillId="0" borderId="1" xfId="21" applyFont="1" applyBorder="1" applyAlignment="1">
      <alignment horizontal="left" vertical="center" wrapText="1"/>
    </xf>
    <xf numFmtId="0" fontId="12" fillId="3" borderId="11" xfId="21" applyFont="1" applyFill="1" applyBorder="1" applyAlignment="1">
      <alignment horizontal="center" vertical="center" wrapText="1"/>
    </xf>
    <xf numFmtId="0" fontId="12" fillId="0" borderId="11" xfId="21" applyFont="1" applyFill="1" applyBorder="1" applyAlignment="1">
      <alignment horizontal="center" vertical="center" wrapText="1"/>
    </xf>
    <xf numFmtId="0" fontId="15" fillId="0" borderId="0" xfId="21" applyFont="1" applyFill="1" applyBorder="1" applyAlignment="1">
      <alignment horizontal="left" vertical="center" wrapText="1"/>
    </xf>
    <xf numFmtId="0" fontId="12" fillId="2" borderId="3" xfId="21" applyFont="1" applyFill="1" applyBorder="1" applyAlignment="1">
      <alignment vertical="center" wrapText="1"/>
    </xf>
    <xf numFmtId="0" fontId="12" fillId="2" borderId="1" xfId="21" applyFont="1" applyFill="1" applyBorder="1" applyAlignment="1">
      <alignment horizontal="center" vertical="center" wrapText="1"/>
    </xf>
    <xf numFmtId="0" fontId="12" fillId="2" borderId="26" xfId="21" applyFont="1" applyFill="1" applyBorder="1" applyAlignment="1">
      <alignment vertical="center" wrapText="1"/>
    </xf>
    <xf numFmtId="49" fontId="9" fillId="2" borderId="8" xfId="21" applyNumberFormat="1" applyFont="1" applyFill="1" applyBorder="1" applyAlignment="1">
      <alignment vertical="center" wrapText="1"/>
    </xf>
    <xf numFmtId="165" fontId="12" fillId="0" borderId="1" xfId="21" applyNumberFormat="1" applyFont="1" applyFill="1" applyBorder="1" applyAlignment="1">
      <alignment horizontal="center" vertical="center" wrapText="1"/>
    </xf>
    <xf numFmtId="0" fontId="15" fillId="2" borderId="1" xfId="21" applyFont="1" applyFill="1" applyBorder="1" applyAlignment="1">
      <alignment vertical="center" wrapText="1"/>
    </xf>
    <xf numFmtId="0" fontId="15" fillId="2" borderId="1" xfId="21" applyFont="1" applyFill="1" applyBorder="1" applyAlignment="1">
      <alignment horizontal="center" vertical="center" wrapText="1"/>
    </xf>
    <xf numFmtId="165" fontId="15" fillId="2" borderId="1" xfId="21" applyNumberFormat="1" applyFont="1" applyFill="1" applyBorder="1" applyAlignment="1">
      <alignment horizontal="center" vertical="center" wrapText="1"/>
    </xf>
    <xf numFmtId="3" fontId="9" fillId="2" borderId="0" xfId="21" applyNumberFormat="1" applyFont="1" applyFill="1" applyAlignment="1">
      <alignment vertical="center"/>
    </xf>
    <xf numFmtId="0" fontId="12" fillId="3" borderId="11" xfId="21" applyFont="1" applyFill="1" applyBorder="1" applyAlignment="1">
      <alignment horizontal="center" vertical="center"/>
    </xf>
    <xf numFmtId="165" fontId="12" fillId="2" borderId="1" xfId="21" applyNumberFormat="1" applyFont="1" applyFill="1" applyBorder="1" applyAlignment="1">
      <alignment horizontal="center" vertical="center" wrapText="1"/>
    </xf>
    <xf numFmtId="165" fontId="9" fillId="2" borderId="0" xfId="21" applyNumberFormat="1" applyFont="1" applyFill="1" applyBorder="1" applyAlignment="1">
      <alignment vertical="center"/>
    </xf>
    <xf numFmtId="0" fontId="15" fillId="2" borderId="0" xfId="21" applyFont="1" applyFill="1" applyBorder="1" applyAlignment="1">
      <alignment horizontal="center" vertical="center" wrapText="1"/>
    </xf>
    <xf numFmtId="165" fontId="15" fillId="2" borderId="0" xfId="21" applyNumberFormat="1" applyFont="1" applyFill="1" applyBorder="1" applyAlignment="1">
      <alignment horizontal="center" vertical="center" wrapText="1"/>
    </xf>
    <xf numFmtId="0" fontId="12" fillId="2" borderId="6" xfId="21" applyFont="1" applyFill="1" applyBorder="1" applyAlignment="1">
      <alignment horizontal="left" vertical="center" wrapText="1"/>
    </xf>
    <xf numFmtId="49" fontId="12" fillId="2" borderId="1" xfId="21" applyNumberFormat="1" applyFont="1" applyFill="1" applyBorder="1" applyAlignment="1">
      <alignment vertical="center" wrapText="1"/>
    </xf>
    <xf numFmtId="0" fontId="25" fillId="0" borderId="0" xfId="20" applyFont="1" applyFill="1" applyAlignment="1">
      <alignment horizontal="center"/>
    </xf>
    <xf numFmtId="0" fontId="26" fillId="0" borderId="0" xfId="5" applyFont="1" applyAlignment="1">
      <alignment horizontal="center"/>
    </xf>
    <xf numFmtId="0" fontId="26" fillId="0" borderId="0" xfId="5" applyFont="1" applyAlignment="1">
      <alignment vertical="center"/>
    </xf>
    <xf numFmtId="0" fontId="15" fillId="0" borderId="0" xfId="5" applyFont="1" applyFill="1" applyBorder="1" applyAlignment="1">
      <alignment horizontal="left" vertical="center"/>
    </xf>
    <xf numFmtId="0" fontId="26" fillId="0" borderId="0" xfId="5" applyFont="1" applyFill="1" applyAlignment="1">
      <alignment horizontal="left" vertical="center" wrapText="1"/>
    </xf>
    <xf numFmtId="0" fontId="12" fillId="6" borderId="3" xfId="20" applyFont="1" applyFill="1" applyBorder="1" applyAlignment="1">
      <alignment vertical="center" wrapText="1"/>
    </xf>
    <xf numFmtId="0" fontId="12" fillId="6" borderId="26" xfId="20" applyFont="1" applyFill="1" applyBorder="1" applyAlignment="1">
      <alignment vertical="center" wrapText="1"/>
    </xf>
    <xf numFmtId="49" fontId="9" fillId="6" borderId="8" xfId="20" applyNumberFormat="1" applyFont="1" applyFill="1" applyBorder="1" applyAlignment="1">
      <alignment vertical="center" wrapText="1"/>
    </xf>
    <xf numFmtId="0" fontId="12" fillId="6" borderId="6" xfId="20" applyFont="1" applyFill="1" applyBorder="1" applyAlignment="1">
      <alignment horizontal="left" vertical="center" wrapText="1"/>
    </xf>
    <xf numFmtId="0" fontId="51" fillId="0" borderId="1" xfId="20" applyBorder="1"/>
    <xf numFmtId="0" fontId="52" fillId="3" borderId="0" xfId="4" applyNumberFormat="1" applyFont="1" applyFill="1" applyAlignment="1" applyProtection="1">
      <alignment vertical="center" wrapText="1"/>
    </xf>
    <xf numFmtId="0" fontId="52" fillId="3" borderId="0" xfId="4" applyNumberFormat="1" applyFont="1" applyFill="1" applyAlignment="1" applyProtection="1">
      <alignment vertical="center"/>
    </xf>
    <xf numFmtId="0" fontId="52" fillId="3" borderId="0" xfId="4" applyNumberFormat="1" applyFont="1" applyFill="1" applyAlignment="1" applyProtection="1">
      <alignment horizontal="right" vertical="center"/>
    </xf>
    <xf numFmtId="0" fontId="53" fillId="0" borderId="0" xfId="4" applyNumberFormat="1" applyFont="1" applyFill="1" applyAlignment="1" applyProtection="1">
      <alignment vertical="top"/>
    </xf>
    <xf numFmtId="0" fontId="29" fillId="3" borderId="0" xfId="4" applyNumberFormat="1" applyFont="1" applyFill="1" applyAlignment="1" applyProtection="1">
      <alignment vertical="center" wrapText="1"/>
    </xf>
    <xf numFmtId="0" fontId="41" fillId="0" borderId="0" xfId="4" applyNumberFormat="1" applyFont="1" applyFill="1" applyAlignment="1" applyProtection="1">
      <alignment vertical="top"/>
    </xf>
    <xf numFmtId="0" fontId="29" fillId="3" borderId="0" xfId="4" applyNumberFormat="1" applyFont="1" applyFill="1" applyAlignment="1" applyProtection="1">
      <alignment horizontal="right" vertical="center"/>
    </xf>
    <xf numFmtId="0" fontId="54" fillId="3" borderId="0" xfId="4" applyNumberFormat="1" applyFont="1" applyFill="1" applyAlignment="1" applyProtection="1">
      <alignment horizontal="right" vertical="center"/>
    </xf>
    <xf numFmtId="0" fontId="25" fillId="0" borderId="0" xfId="4" applyNumberFormat="1" applyFont="1" applyFill="1" applyAlignment="1" applyProtection="1">
      <alignment horizontal="left" vertical="center"/>
    </xf>
    <xf numFmtId="0" fontId="26" fillId="0" borderId="0" xfId="4" applyNumberFormat="1" applyFont="1" applyFill="1" applyAlignment="1" applyProtection="1">
      <alignment horizontal="left" vertical="center"/>
    </xf>
    <xf numFmtId="0" fontId="26" fillId="0" borderId="12" xfId="4" applyNumberFormat="1" applyFont="1" applyFill="1" applyBorder="1" applyAlignment="1" applyProtection="1">
      <alignment horizontal="left" wrapText="1"/>
    </xf>
    <xf numFmtId="0" fontId="25" fillId="0" borderId="12" xfId="4" applyNumberFormat="1" applyFont="1" applyFill="1" applyBorder="1" applyAlignment="1" applyProtection="1">
      <alignment horizontal="left" vertical="center" wrapText="1"/>
    </xf>
    <xf numFmtId="0" fontId="25" fillId="0" borderId="0" xfId="4" applyNumberFormat="1" applyFont="1" applyFill="1" applyAlignment="1" applyProtection="1"/>
    <xf numFmtId="0" fontId="29" fillId="0" borderId="27" xfId="4" applyNumberFormat="1" applyFont="1" applyFill="1" applyBorder="1" applyAlignment="1" applyProtection="1">
      <alignment horizontal="left" vertical="center" wrapText="1"/>
    </xf>
    <xf numFmtId="0" fontId="29" fillId="0" borderId="0" xfId="4" applyNumberFormat="1" applyFont="1" applyFill="1" applyAlignment="1" applyProtection="1">
      <alignment vertical="center"/>
    </xf>
    <xf numFmtId="0" fontId="25" fillId="0" borderId="0" xfId="5" applyFont="1" applyAlignment="1">
      <alignment horizontal="left" vertical="center"/>
    </xf>
    <xf numFmtId="0" fontId="12" fillId="3" borderId="11" xfId="5" applyFont="1" applyFill="1" applyBorder="1" applyAlignment="1">
      <alignment horizontal="center" vertical="center"/>
    </xf>
    <xf numFmtId="0" fontId="15" fillId="0" borderId="0" xfId="5" applyFont="1" applyFill="1" applyBorder="1" applyAlignment="1">
      <alignment horizontal="left" vertical="center" wrapText="1"/>
    </xf>
    <xf numFmtId="0" fontId="12" fillId="3" borderId="1" xfId="5" applyFont="1" applyFill="1" applyBorder="1" applyAlignment="1">
      <alignment horizontal="left" vertical="center" wrapText="1" indent="3"/>
    </xf>
    <xf numFmtId="0" fontId="15" fillId="3" borderId="23" xfId="5" applyFont="1" applyFill="1" applyBorder="1" applyAlignment="1">
      <alignment vertical="center" wrapText="1"/>
    </xf>
    <xf numFmtId="0" fontId="12" fillId="3" borderId="23" xfId="5" applyFont="1" applyFill="1" applyBorder="1" applyAlignment="1">
      <alignment vertical="center"/>
    </xf>
    <xf numFmtId="0" fontId="12" fillId="3" borderId="0" xfId="5"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0" xfId="1" applyFont="1" applyFill="1" applyAlignment="1">
      <alignment horizontal="right"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5" fillId="0" borderId="1" xfId="17" applyFont="1" applyFill="1" applyBorder="1" applyAlignment="1">
      <alignment horizontal="center" vertical="center" wrapText="1"/>
    </xf>
    <xf numFmtId="0" fontId="12" fillId="0" borderId="2" xfId="17" applyFont="1" applyFill="1" applyBorder="1" applyAlignment="1">
      <alignment horizontal="center" vertical="center" wrapText="1"/>
    </xf>
    <xf numFmtId="0" fontId="12" fillId="0" borderId="1" xfId="17" applyFont="1" applyFill="1" applyBorder="1" applyAlignment="1">
      <alignment horizontal="center" vertical="center" wrapText="1"/>
    </xf>
    <xf numFmtId="0" fontId="20" fillId="0" borderId="0" xfId="17" applyFont="1" applyFill="1" applyBorder="1" applyAlignment="1">
      <alignment horizontal="left" vertical="center" wrapText="1"/>
    </xf>
    <xf numFmtId="0" fontId="26" fillId="0" borderId="12" xfId="4" applyNumberFormat="1" applyFont="1" applyFill="1" applyBorder="1" applyAlignment="1" applyProtection="1">
      <alignment horizontal="center" vertical="center" wrapText="1"/>
    </xf>
    <xf numFmtId="0" fontId="26" fillId="0" borderId="0" xfId="4" applyNumberFormat="1" applyFont="1" applyFill="1" applyAlignment="1" applyProtection="1">
      <alignment horizontal="left"/>
    </xf>
    <xf numFmtId="49" fontId="26" fillId="0" borderId="19" xfId="4" applyNumberFormat="1" applyFont="1" applyFill="1" applyBorder="1" applyAlignment="1" applyProtection="1">
      <alignment vertical="center" wrapText="1"/>
    </xf>
    <xf numFmtId="0" fontId="25" fillId="0" borderId="12" xfId="4" applyNumberFormat="1" applyFont="1" applyFill="1" applyBorder="1" applyAlignment="1" applyProtection="1">
      <alignment vertical="center" wrapText="1"/>
    </xf>
    <xf numFmtId="0" fontId="25" fillId="0" borderId="12" xfId="4" applyNumberFormat="1" applyFont="1" applyFill="1" applyBorder="1" applyAlignment="1" applyProtection="1">
      <alignment horizontal="center" vertical="center" wrapText="1"/>
    </xf>
    <xf numFmtId="165" fontId="25" fillId="0" borderId="12" xfId="4" applyNumberFormat="1" applyFont="1" applyFill="1" applyBorder="1" applyAlignment="1" applyProtection="1">
      <alignment horizontal="center" vertical="center" wrapText="1"/>
    </xf>
    <xf numFmtId="49" fontId="26" fillId="0" borderId="12" xfId="4" applyNumberFormat="1" applyFont="1" applyFill="1" applyBorder="1" applyAlignment="1" applyProtection="1">
      <alignment vertical="center" wrapText="1"/>
    </xf>
    <xf numFmtId="0" fontId="12" fillId="0" borderId="15" xfId="5" applyFont="1" applyFill="1" applyBorder="1" applyAlignment="1">
      <alignment horizontal="center" vertical="center" wrapText="1"/>
    </xf>
    <xf numFmtId="0" fontId="12" fillId="0" borderId="0" xfId="0" applyFont="1" applyFill="1"/>
    <xf numFmtId="0" fontId="12" fillId="0" borderId="6" xfId="0" applyFont="1" applyFill="1" applyBorder="1" applyAlignment="1">
      <alignment horizontal="left" vertical="center" wrapText="1"/>
    </xf>
    <xf numFmtId="49" fontId="9" fillId="0" borderId="0" xfId="5" applyNumberFormat="1" applyFont="1" applyFill="1" applyBorder="1" applyAlignment="1">
      <alignment vertical="center"/>
    </xf>
    <xf numFmtId="0" fontId="9" fillId="0" borderId="0" xfId="5" applyFont="1" applyFill="1" applyBorder="1" applyAlignment="1">
      <alignment vertical="center"/>
    </xf>
    <xf numFmtId="0" fontId="9" fillId="0" borderId="0" xfId="5" applyFont="1" applyFill="1" applyAlignment="1">
      <alignment vertical="center"/>
    </xf>
    <xf numFmtId="49" fontId="9" fillId="0" borderId="0" xfId="5" applyNumberFormat="1" applyFont="1" applyFill="1" applyAlignment="1">
      <alignment vertical="center"/>
    </xf>
    <xf numFmtId="49" fontId="9" fillId="0" borderId="1" xfId="5" applyNumberFormat="1" applyFont="1" applyFill="1" applyBorder="1" applyAlignment="1">
      <alignment vertical="center" wrapText="1"/>
    </xf>
    <xf numFmtId="49" fontId="12" fillId="0" borderId="1" xfId="5" applyNumberFormat="1" applyFont="1" applyFill="1" applyBorder="1" applyAlignment="1">
      <alignment vertical="center" wrapText="1"/>
    </xf>
    <xf numFmtId="0" fontId="15" fillId="0" borderId="1" xfId="5" applyFont="1" applyFill="1" applyBorder="1" applyAlignment="1">
      <alignment vertical="center" wrapText="1"/>
    </xf>
    <xf numFmtId="0" fontId="15" fillId="0" borderId="1" xfId="5" applyFont="1" applyFill="1" applyBorder="1" applyAlignment="1">
      <alignment horizontal="center" vertical="center" wrapText="1"/>
    </xf>
    <xf numFmtId="165" fontId="15" fillId="0" borderId="1" xfId="5" applyNumberFormat="1" applyFont="1" applyFill="1" applyBorder="1" applyAlignment="1">
      <alignment horizontal="center" vertical="center" wrapText="1"/>
    </xf>
    <xf numFmtId="165" fontId="9" fillId="0" borderId="0" xfId="5" applyNumberFormat="1"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horizontal="center" vertical="center" wrapText="1"/>
    </xf>
    <xf numFmtId="165" fontId="15" fillId="0" borderId="0" xfId="5" applyNumberFormat="1" applyFont="1" applyFill="1" applyBorder="1" applyAlignment="1">
      <alignment horizontal="center" vertical="center" wrapText="1"/>
    </xf>
    <xf numFmtId="0" fontId="12" fillId="0" borderId="0" xfId="5" applyFont="1" applyFill="1" applyBorder="1" applyAlignment="1">
      <alignment vertical="center" wrapText="1"/>
    </xf>
    <xf numFmtId="49" fontId="12" fillId="0" borderId="0" xfId="5" applyNumberFormat="1" applyFont="1" applyFill="1" applyAlignment="1">
      <alignment vertical="center"/>
    </xf>
    <xf numFmtId="0" fontId="12" fillId="0" borderId="0" xfId="5" applyFont="1" applyFill="1" applyAlignment="1">
      <alignment vertical="center"/>
    </xf>
    <xf numFmtId="0" fontId="12" fillId="0" borderId="1" xfId="5" applyFont="1" applyFill="1" applyBorder="1" applyAlignment="1">
      <alignment horizontal="left" vertical="center" wrapText="1"/>
    </xf>
    <xf numFmtId="0" fontId="9" fillId="0" borderId="0" xfId="0" applyFont="1" applyFill="1" applyAlignment="1">
      <alignment vertical="center"/>
    </xf>
    <xf numFmtId="3" fontId="9" fillId="0" borderId="1" xfId="0" applyNumberFormat="1" applyFont="1" applyFill="1" applyBorder="1" applyAlignment="1">
      <alignment horizontal="center" vertical="center"/>
    </xf>
    <xf numFmtId="0" fontId="19" fillId="0" borderId="0" xfId="0" applyFont="1" applyFill="1" applyBorder="1" applyAlignment="1">
      <alignment vertical="center"/>
    </xf>
    <xf numFmtId="49" fontId="9" fillId="0" borderId="0" xfId="0" applyNumberFormat="1" applyFont="1" applyFill="1" applyBorder="1" applyAlignment="1">
      <alignment vertical="center"/>
    </xf>
    <xf numFmtId="0" fontId="0" fillId="0" borderId="0" xfId="0" applyFill="1"/>
    <xf numFmtId="49" fontId="9" fillId="0" borderId="0" xfId="0" applyNumberFormat="1" applyFont="1" applyFill="1" applyAlignment="1">
      <alignment vertical="center"/>
    </xf>
    <xf numFmtId="49" fontId="9" fillId="0" borderId="1" xfId="0" applyNumberFormat="1" applyFont="1" applyFill="1" applyBorder="1" applyAlignment="1">
      <alignmen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52" fillId="0" borderId="0" xfId="4" applyNumberFormat="1" applyFont="1" applyFill="1" applyAlignment="1" applyProtection="1">
      <alignment vertical="center" wrapText="1"/>
    </xf>
    <xf numFmtId="0" fontId="52" fillId="0" borderId="0" xfId="4" applyNumberFormat="1" applyFont="1" applyFill="1" applyAlignment="1" applyProtection="1">
      <alignment vertical="center"/>
    </xf>
    <xf numFmtId="0" fontId="52" fillId="0" borderId="0" xfId="4" applyNumberFormat="1" applyFont="1" applyFill="1" applyAlignment="1" applyProtection="1">
      <alignment horizontal="right" vertical="center"/>
    </xf>
    <xf numFmtId="0" fontId="29" fillId="0" borderId="0" xfId="4" applyNumberFormat="1" applyFont="1" applyFill="1" applyAlignment="1" applyProtection="1">
      <alignment vertical="center" wrapText="1"/>
    </xf>
    <xf numFmtId="0" fontId="29" fillId="0" borderId="0" xfId="4" applyNumberFormat="1" applyFont="1" applyFill="1" applyAlignment="1" applyProtection="1">
      <alignment horizontal="right" vertical="center"/>
    </xf>
    <xf numFmtId="0" fontId="54" fillId="0" borderId="0" xfId="4" applyNumberFormat="1" applyFont="1" applyFill="1" applyAlignment="1" applyProtection="1">
      <alignment horizontal="right" vertical="center"/>
    </xf>
    <xf numFmtId="0" fontId="41" fillId="0" borderId="0" xfId="4" applyNumberFormat="1" applyFont="1" applyFill="1" applyAlignment="1" applyProtection="1">
      <alignment vertical="center"/>
    </xf>
    <xf numFmtId="0" fontId="26" fillId="0" borderId="0" xfId="5" applyFont="1" applyFill="1" applyAlignment="1">
      <alignment horizontal="center"/>
    </xf>
    <xf numFmtId="0" fontId="25" fillId="0" borderId="0" xfId="4" applyNumberFormat="1" applyFont="1" applyFill="1" applyAlignment="1" applyProtection="1">
      <alignment horizontal="center"/>
    </xf>
    <xf numFmtId="0" fontId="25" fillId="0" borderId="0" xfId="4" applyNumberFormat="1" applyFont="1" applyFill="1" applyAlignment="1" applyProtection="1">
      <alignment vertical="center"/>
    </xf>
    <xf numFmtId="0" fontId="26" fillId="0" borderId="1" xfId="4" applyNumberFormat="1" applyFont="1" applyFill="1" applyBorder="1" applyAlignment="1" applyProtection="1">
      <alignment horizontal="center" vertical="center" wrapText="1"/>
    </xf>
    <xf numFmtId="0" fontId="12" fillId="3" borderId="1" xfId="5" applyFont="1" applyFill="1" applyBorder="1" applyAlignment="1">
      <alignment horizontal="center" vertical="center" wrapText="1"/>
    </xf>
    <xf numFmtId="49" fontId="26" fillId="3" borderId="1" xfId="4" applyNumberFormat="1" applyFont="1" applyFill="1" applyBorder="1" applyAlignment="1" applyProtection="1">
      <alignment vertical="center" wrapText="1"/>
    </xf>
    <xf numFmtId="0" fontId="26" fillId="3" borderId="1" xfId="4" applyNumberFormat="1" applyFont="1" applyFill="1" applyBorder="1" applyAlignment="1" applyProtection="1">
      <alignment horizontal="center" vertical="center" wrapText="1"/>
    </xf>
    <xf numFmtId="165" fontId="26" fillId="3" borderId="1" xfId="4" applyNumberFormat="1" applyFont="1" applyFill="1" applyBorder="1" applyAlignment="1" applyProtection="1">
      <alignment horizontal="center" vertical="center" wrapText="1"/>
    </xf>
    <xf numFmtId="165" fontId="16" fillId="3" borderId="1" xfId="5" applyNumberFormat="1" applyFont="1" applyFill="1" applyBorder="1" applyAlignment="1">
      <alignment horizontal="center" vertical="center" wrapText="1"/>
    </xf>
    <xf numFmtId="165" fontId="16" fillId="0" borderId="1" xfId="5" applyNumberFormat="1" applyFont="1" applyFill="1" applyBorder="1" applyAlignment="1">
      <alignment horizontal="center" vertical="center" wrapText="1"/>
    </xf>
    <xf numFmtId="0" fontId="26" fillId="3" borderId="1" xfId="4" applyNumberFormat="1" applyFont="1" applyFill="1" applyBorder="1" applyAlignment="1" applyProtection="1">
      <alignment vertical="center"/>
    </xf>
    <xf numFmtId="0" fontId="25" fillId="3" borderId="1" xfId="4" applyNumberFormat="1" applyFont="1" applyFill="1" applyBorder="1" applyAlignment="1" applyProtection="1">
      <alignment vertical="center" wrapText="1"/>
    </xf>
    <xf numFmtId="0" fontId="25" fillId="3" borderId="1" xfId="4" applyNumberFormat="1" applyFont="1" applyFill="1" applyBorder="1" applyAlignment="1" applyProtection="1">
      <alignment horizontal="center" vertical="center" wrapText="1"/>
    </xf>
    <xf numFmtId="165" fontId="25" fillId="3" borderId="1" xfId="4" applyNumberFormat="1" applyFont="1" applyFill="1" applyBorder="1" applyAlignment="1" applyProtection="1">
      <alignment horizontal="center" vertical="center" wrapText="1"/>
    </xf>
    <xf numFmtId="0" fontId="26" fillId="0" borderId="1" xfId="4"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3" applyFont="1" applyFill="1" applyBorder="1" applyAlignment="1">
      <alignment horizontal="center" vertical="center" wrapText="1"/>
    </xf>
    <xf numFmtId="0" fontId="0" fillId="0" borderId="1" xfId="0" applyBorder="1"/>
    <xf numFmtId="0" fontId="10" fillId="0" borderId="0" xfId="1" applyFont="1" applyFill="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0" xfId="17" applyFont="1" applyFill="1" applyAlignment="1">
      <alignment horizontal="left" vertical="center" wrapText="1"/>
    </xf>
    <xf numFmtId="0" fontId="12" fillId="0" borderId="1" xfId="0" applyFont="1" applyFill="1" applyBorder="1" applyAlignment="1">
      <alignment horizontal="center" vertical="center" wrapText="1"/>
    </xf>
    <xf numFmtId="0" fontId="10" fillId="0" borderId="1" xfId="0" applyFont="1" applyFill="1" applyBorder="1"/>
    <xf numFmtId="0" fontId="15" fillId="0" borderId="0" xfId="17" applyFont="1" applyFill="1" applyBorder="1" applyAlignment="1">
      <alignment horizontal="center" vertical="center" wrapText="1"/>
    </xf>
    <xf numFmtId="165" fontId="15" fillId="0" borderId="0" xfId="17" applyNumberFormat="1" applyFont="1" applyFill="1" applyBorder="1" applyAlignment="1">
      <alignment horizontal="center" vertical="center" wrapText="1"/>
    </xf>
    <xf numFmtId="0" fontId="12" fillId="3" borderId="0" xfId="5" applyFont="1" applyFill="1" applyBorder="1" applyAlignment="1">
      <alignment horizontal="left" vertical="center" wrapText="1"/>
    </xf>
    <xf numFmtId="0" fontId="36" fillId="2" borderId="0" xfId="23" applyFont="1" applyFill="1" applyAlignment="1">
      <alignment vertical="center" wrapText="1"/>
    </xf>
    <xf numFmtId="0" fontId="36" fillId="2" borderId="0" xfId="23" applyFont="1" applyFill="1" applyAlignment="1">
      <alignment vertical="center"/>
    </xf>
    <xf numFmtId="0" fontId="36" fillId="2" borderId="0" xfId="23" applyFont="1" applyFill="1" applyAlignment="1">
      <alignment horizontal="right" vertical="center"/>
    </xf>
    <xf numFmtId="49" fontId="36" fillId="2" borderId="0" xfId="23" applyNumberFormat="1" applyFont="1" applyFill="1" applyAlignment="1">
      <alignment vertical="center"/>
    </xf>
    <xf numFmtId="0" fontId="37" fillId="0" borderId="0" xfId="23" applyFont="1" applyFill="1" applyBorder="1" applyAlignment="1">
      <alignment vertical="top"/>
    </xf>
    <xf numFmtId="0" fontId="9" fillId="2" borderId="0" xfId="23" applyFont="1" applyFill="1" applyAlignment="1">
      <alignment vertical="center" wrapText="1"/>
    </xf>
    <xf numFmtId="0" fontId="19" fillId="0" borderId="0" xfId="23" applyFont="1" applyFill="1" applyBorder="1" applyAlignment="1">
      <alignment vertical="top"/>
    </xf>
    <xf numFmtId="0" fontId="9" fillId="2" borderId="0" xfId="23" applyFont="1" applyFill="1" applyAlignment="1">
      <alignment horizontal="right" vertical="center"/>
    </xf>
    <xf numFmtId="0" fontId="9" fillId="2" borderId="0" xfId="23" applyFont="1" applyFill="1" applyAlignment="1">
      <alignment vertical="center"/>
    </xf>
    <xf numFmtId="49" fontId="9" fillId="2" borderId="0" xfId="23" applyNumberFormat="1" applyFont="1" applyFill="1" applyAlignment="1">
      <alignment vertical="center"/>
    </xf>
    <xf numFmtId="0" fontId="38" fillId="2" borderId="0" xfId="23" applyFont="1" applyFill="1" applyAlignment="1">
      <alignment horizontal="right" vertical="center"/>
    </xf>
    <xf numFmtId="0" fontId="19" fillId="2" borderId="0" xfId="23" applyFont="1" applyFill="1" applyAlignment="1">
      <alignment vertical="center"/>
    </xf>
    <xf numFmtId="0" fontId="10" fillId="0" borderId="0" xfId="23" applyFont="1" applyAlignment="1">
      <alignment horizontal="left"/>
    </xf>
    <xf numFmtId="0" fontId="25" fillId="3" borderId="0" xfId="5" applyFont="1" applyFill="1" applyAlignment="1">
      <alignment horizontal="center"/>
    </xf>
    <xf numFmtId="0" fontId="40" fillId="3" borderId="0" xfId="5" applyFont="1" applyFill="1" applyAlignment="1"/>
    <xf numFmtId="0" fontId="26" fillId="3" borderId="0" xfId="5" applyFont="1" applyFill="1" applyAlignment="1"/>
    <xf numFmtId="0" fontId="12" fillId="2" borderId="0" xfId="23" applyFont="1" applyFill="1" applyBorder="1" applyAlignment="1">
      <alignment vertical="center" wrapText="1"/>
    </xf>
    <xf numFmtId="0" fontId="9" fillId="2" borderId="0" xfId="23" applyFont="1" applyFill="1" applyBorder="1" applyAlignment="1">
      <alignment vertical="center"/>
    </xf>
    <xf numFmtId="0" fontId="12" fillId="2" borderId="0" xfId="23" applyFont="1" applyFill="1" applyBorder="1" applyAlignment="1">
      <alignment vertical="center"/>
    </xf>
    <xf numFmtId="49" fontId="12" fillId="2" borderId="0" xfId="23" applyNumberFormat="1" applyFont="1" applyFill="1" applyAlignment="1">
      <alignment vertical="center"/>
    </xf>
    <xf numFmtId="0" fontId="12" fillId="2" borderId="0" xfId="23" applyFont="1" applyFill="1" applyAlignment="1">
      <alignment vertical="center"/>
    </xf>
    <xf numFmtId="0" fontId="15" fillId="0" borderId="0" xfId="23" applyFont="1" applyFill="1" applyBorder="1" applyAlignment="1">
      <alignment vertical="center" wrapText="1"/>
    </xf>
    <xf numFmtId="49" fontId="15" fillId="0" borderId="0" xfId="23" applyNumberFormat="1" applyFont="1" applyFill="1" applyAlignment="1">
      <alignment vertical="center"/>
    </xf>
    <xf numFmtId="0" fontId="15" fillId="0" borderId="0" xfId="23" applyFont="1" applyFill="1" applyAlignment="1">
      <alignment vertical="center"/>
    </xf>
    <xf numFmtId="0" fontId="12" fillId="0" borderId="0" xfId="23" applyFont="1" applyFill="1" applyAlignment="1">
      <alignment vertical="center"/>
    </xf>
    <xf numFmtId="0" fontId="26" fillId="0" borderId="0" xfId="5" applyFont="1" applyAlignment="1">
      <alignment horizontal="left" vertical="center"/>
    </xf>
    <xf numFmtId="0" fontId="12" fillId="0" borderId="0" xfId="23" applyFont="1" applyFill="1" applyBorder="1" applyAlignment="1">
      <alignment vertical="center" wrapText="1"/>
    </xf>
    <xf numFmtId="49" fontId="19" fillId="0" borderId="0" xfId="23" applyNumberFormat="1" applyFont="1" applyFill="1" applyAlignment="1">
      <alignment vertical="center"/>
    </xf>
    <xf numFmtId="0" fontId="19" fillId="0" borderId="0" xfId="23" applyFont="1" applyFill="1" applyAlignment="1">
      <alignment vertical="center"/>
    </xf>
    <xf numFmtId="0" fontId="9" fillId="0" borderId="0" xfId="23" applyFont="1" applyFill="1" applyAlignment="1">
      <alignment vertical="center"/>
    </xf>
    <xf numFmtId="0" fontId="10" fillId="0" borderId="0" xfId="23" applyFont="1"/>
    <xf numFmtId="0" fontId="10" fillId="0" borderId="1" xfId="23" applyFont="1" applyFill="1" applyBorder="1" applyAlignment="1">
      <alignment horizontal="center" vertical="center" wrapText="1"/>
    </xf>
    <xf numFmtId="0" fontId="10" fillId="0" borderId="6" xfId="23" applyFont="1" applyFill="1" applyBorder="1" applyAlignment="1">
      <alignment horizontal="left" vertical="center" wrapText="1"/>
    </xf>
    <xf numFmtId="0" fontId="58" fillId="0" borderId="11" xfId="23" applyFont="1" applyFill="1" applyBorder="1" applyAlignment="1">
      <alignment horizontal="center" vertical="center" wrapText="1"/>
    </xf>
    <xf numFmtId="0" fontId="58" fillId="0" borderId="11" xfId="23" applyFont="1" applyFill="1" applyBorder="1" applyAlignment="1">
      <alignment horizontal="center" vertical="center"/>
    </xf>
    <xf numFmtId="0" fontId="10" fillId="0" borderId="0" xfId="23" applyFont="1" applyFill="1"/>
    <xf numFmtId="0" fontId="15" fillId="0" borderId="0" xfId="23" applyFont="1" applyFill="1" applyBorder="1" applyAlignment="1">
      <alignment horizontal="left" vertical="center" wrapText="1"/>
    </xf>
    <xf numFmtId="49" fontId="19" fillId="2" borderId="0" xfId="23" applyNumberFormat="1" applyFont="1" applyFill="1" applyAlignment="1">
      <alignment vertical="center"/>
    </xf>
    <xf numFmtId="49" fontId="9" fillId="0" borderId="0" xfId="23" applyNumberFormat="1" applyFont="1" applyFill="1" applyAlignment="1">
      <alignment vertical="center"/>
    </xf>
    <xf numFmtId="0" fontId="12" fillId="2" borderId="3" xfId="23" applyFont="1" applyFill="1" applyBorder="1" applyAlignment="1">
      <alignment vertical="center" wrapText="1"/>
    </xf>
    <xf numFmtId="0" fontId="12" fillId="2" borderId="1" xfId="23" applyFont="1" applyFill="1" applyBorder="1" applyAlignment="1">
      <alignment horizontal="center" vertical="center" wrapText="1"/>
    </xf>
    <xf numFmtId="0" fontId="12" fillId="2" borderId="26" xfId="23" applyFont="1" applyFill="1" applyBorder="1" applyAlignment="1">
      <alignment vertical="center" wrapText="1"/>
    </xf>
    <xf numFmtId="0" fontId="12" fillId="2" borderId="2" xfId="23" applyFont="1" applyFill="1" applyBorder="1" applyAlignment="1">
      <alignment horizontal="center" vertical="center" wrapText="1"/>
    </xf>
    <xf numFmtId="0" fontId="12" fillId="0" borderId="2" xfId="23" applyFont="1" applyFill="1" applyBorder="1" applyAlignment="1">
      <alignment horizontal="center" vertical="center" wrapText="1"/>
    </xf>
    <xf numFmtId="49" fontId="9" fillId="2" borderId="8" xfId="23" applyNumberFormat="1" applyFont="1" applyFill="1" applyBorder="1" applyAlignment="1">
      <alignment vertical="center" wrapText="1"/>
    </xf>
    <xf numFmtId="165" fontId="12" fillId="0" borderId="1" xfId="23" applyNumberFormat="1" applyFont="1" applyFill="1" applyBorder="1" applyAlignment="1">
      <alignment horizontal="center" vertical="center" wrapText="1"/>
    </xf>
    <xf numFmtId="0" fontId="15" fillId="2" borderId="1" xfId="23" applyFont="1" applyFill="1" applyBorder="1" applyAlignment="1">
      <alignment vertical="center" wrapText="1"/>
    </xf>
    <xf numFmtId="0" fontId="15" fillId="2" borderId="1" xfId="23" applyFont="1" applyFill="1" applyBorder="1" applyAlignment="1">
      <alignment horizontal="center" vertical="center" wrapText="1"/>
    </xf>
    <xf numFmtId="165" fontId="15" fillId="2" borderId="1" xfId="23" applyNumberFormat="1" applyFont="1" applyFill="1" applyBorder="1" applyAlignment="1">
      <alignment horizontal="center" vertical="center" wrapText="1"/>
    </xf>
    <xf numFmtId="165" fontId="15" fillId="0" borderId="1" xfId="23" applyNumberFormat="1" applyFont="1" applyFill="1" applyBorder="1" applyAlignment="1">
      <alignment horizontal="center" vertical="center" wrapText="1"/>
    </xf>
    <xf numFmtId="3" fontId="9" fillId="2" borderId="0" xfId="23" applyNumberFormat="1" applyFont="1" applyFill="1" applyAlignment="1">
      <alignment vertical="center"/>
    </xf>
    <xf numFmtId="0" fontId="25" fillId="0" borderId="0" xfId="5" applyFont="1" applyAlignment="1">
      <alignment horizontal="left"/>
    </xf>
    <xf numFmtId="0" fontId="12" fillId="2" borderId="6" xfId="23" applyFont="1" applyFill="1" applyBorder="1" applyAlignment="1">
      <alignment horizontal="center" vertical="center" wrapText="1"/>
    </xf>
    <xf numFmtId="49" fontId="9" fillId="2" borderId="0" xfId="23" applyNumberFormat="1" applyFont="1" applyFill="1" applyBorder="1" applyAlignment="1">
      <alignment vertical="center"/>
    </xf>
    <xf numFmtId="0" fontId="9" fillId="2" borderId="6" xfId="23" applyFont="1" applyFill="1" applyBorder="1" applyAlignment="1">
      <alignment horizontal="left" vertical="center" wrapText="1"/>
    </xf>
    <xf numFmtId="0" fontId="9" fillId="0" borderId="1" xfId="23" applyFont="1" applyFill="1" applyBorder="1" applyAlignment="1">
      <alignment horizontal="center" vertical="center" wrapText="1"/>
    </xf>
    <xf numFmtId="0" fontId="58" fillId="3" borderId="11" xfId="23" applyFont="1" applyFill="1" applyBorder="1" applyAlignment="1">
      <alignment horizontal="center" vertical="center"/>
    </xf>
    <xf numFmtId="0" fontId="9" fillId="2" borderId="1" xfId="23" applyFont="1" applyFill="1" applyBorder="1" applyAlignment="1">
      <alignment vertical="center" wrapText="1"/>
    </xf>
    <xf numFmtId="0" fontId="19" fillId="2" borderId="0" xfId="23" applyFont="1" applyFill="1" applyBorder="1" applyAlignment="1">
      <alignment vertical="center"/>
    </xf>
    <xf numFmtId="0" fontId="12" fillId="0" borderId="1" xfId="23" applyFont="1" applyFill="1" applyBorder="1" applyAlignment="1">
      <alignment horizontal="center" vertical="center" wrapText="1"/>
    </xf>
    <xf numFmtId="49" fontId="9" fillId="2" borderId="1" xfId="23" applyNumberFormat="1" applyFont="1" applyFill="1" applyBorder="1" applyAlignment="1">
      <alignment vertical="center" wrapText="1"/>
    </xf>
    <xf numFmtId="49" fontId="12" fillId="2" borderId="8" xfId="23" applyNumberFormat="1" applyFont="1" applyFill="1" applyBorder="1" applyAlignment="1">
      <alignment vertical="center" wrapText="1"/>
    </xf>
    <xf numFmtId="165" fontId="12" fillId="2" borderId="1" xfId="23" applyNumberFormat="1" applyFont="1" applyFill="1" applyBorder="1" applyAlignment="1">
      <alignment horizontal="center" vertical="center" wrapText="1"/>
    </xf>
    <xf numFmtId="165" fontId="9" fillId="2" borderId="0" xfId="23" applyNumberFormat="1" applyFont="1" applyFill="1" applyBorder="1" applyAlignment="1">
      <alignment vertical="center"/>
    </xf>
    <xf numFmtId="0" fontId="15" fillId="2" borderId="0" xfId="23" applyFont="1" applyFill="1" applyBorder="1" applyAlignment="1">
      <alignment vertical="center" wrapText="1"/>
    </xf>
    <xf numFmtId="0" fontId="15" fillId="2" borderId="0" xfId="23" applyFont="1" applyFill="1" applyBorder="1" applyAlignment="1">
      <alignment horizontal="center" vertical="center" wrapText="1"/>
    </xf>
    <xf numFmtId="165" fontId="15" fillId="2" borderId="0" xfId="23" applyNumberFormat="1" applyFont="1" applyFill="1" applyBorder="1" applyAlignment="1">
      <alignment horizontal="center" vertical="center" wrapText="1"/>
    </xf>
    <xf numFmtId="49" fontId="12" fillId="0" borderId="0" xfId="23" applyNumberFormat="1" applyFont="1" applyFill="1" applyAlignment="1">
      <alignment vertical="center"/>
    </xf>
    <xf numFmtId="0" fontId="15" fillId="2" borderId="23" xfId="23" applyFont="1" applyFill="1" applyBorder="1" applyAlignment="1">
      <alignment vertical="center" wrapText="1"/>
    </xf>
    <xf numFmtId="0" fontId="12" fillId="2" borderId="23" xfId="23" applyFont="1" applyFill="1" applyBorder="1" applyAlignment="1">
      <alignment vertical="center" wrapText="1"/>
    </xf>
    <xf numFmtId="49" fontId="12" fillId="2" borderId="23" xfId="23" applyNumberFormat="1" applyFont="1" applyFill="1" applyBorder="1" applyAlignment="1">
      <alignment vertical="center"/>
    </xf>
    <xf numFmtId="0" fontId="12" fillId="2" borderId="23" xfId="23" applyFont="1" applyFill="1" applyBorder="1" applyAlignment="1">
      <alignment vertical="center"/>
    </xf>
    <xf numFmtId="0" fontId="9" fillId="0" borderId="6" xfId="23" applyFont="1" applyFill="1" applyBorder="1" applyAlignment="1">
      <alignment horizontal="left" vertical="center" wrapText="1"/>
    </xf>
    <xf numFmtId="49" fontId="9" fillId="0" borderId="0" xfId="23" applyNumberFormat="1" applyFont="1" applyFill="1" applyBorder="1" applyAlignment="1">
      <alignment vertical="center"/>
    </xf>
    <xf numFmtId="0" fontId="59" fillId="2" borderId="0" xfId="23" applyFont="1" applyFill="1" applyBorder="1" applyAlignment="1">
      <alignment vertical="center" wrapText="1"/>
    </xf>
    <xf numFmtId="49" fontId="12" fillId="2" borderId="1" xfId="23" applyNumberFormat="1" applyFont="1" applyFill="1" applyBorder="1" applyAlignment="1">
      <alignment vertical="center" wrapText="1"/>
    </xf>
    <xf numFmtId="0" fontId="10" fillId="0" borderId="1" xfId="0" applyFont="1" applyBorder="1" applyAlignment="1">
      <alignment vertical="center" wrapText="1"/>
    </xf>
    <xf numFmtId="0" fontId="58" fillId="0" borderId="1" xfId="27" applyFont="1" applyFill="1" applyBorder="1" applyAlignment="1">
      <alignment horizontal="center" vertical="center" wrapText="1"/>
    </xf>
    <xf numFmtId="0" fontId="10" fillId="0" borderId="1" xfId="0" applyFont="1" applyBorder="1" applyAlignment="1">
      <alignment horizontal="center" vertical="center"/>
    </xf>
    <xf numFmtId="171" fontId="58" fillId="0" borderId="1" xfId="27" applyNumberFormat="1" applyFont="1" applyFill="1" applyBorder="1" applyAlignment="1">
      <alignment horizontal="center"/>
    </xf>
    <xf numFmtId="0" fontId="12" fillId="0" borderId="3" xfId="20" applyFont="1" applyFill="1" applyBorder="1" applyAlignment="1">
      <alignment vertical="center" wrapText="1"/>
    </xf>
    <xf numFmtId="0" fontId="12" fillId="0" borderId="26" xfId="20" applyFont="1" applyFill="1" applyBorder="1" applyAlignment="1">
      <alignment vertical="center" wrapText="1"/>
    </xf>
    <xf numFmtId="166" fontId="26" fillId="5" borderId="11" xfId="6"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26" fillId="0" borderId="6" xfId="0" applyFont="1" applyBorder="1" applyAlignment="1">
      <alignment horizontal="left" vertical="center" wrapText="1"/>
    </xf>
    <xf numFmtId="0" fontId="26" fillId="0" borderId="6" xfId="0" applyFont="1" applyFill="1" applyBorder="1" applyAlignment="1">
      <alignment horizontal="center" vertical="center" wrapText="1"/>
    </xf>
    <xf numFmtId="0" fontId="26" fillId="0" borderId="12" xfId="4" applyNumberFormat="1" applyFont="1" applyFill="1" applyBorder="1" applyAlignment="1" applyProtection="1">
      <alignment horizontal="center" vertical="center" wrapText="1"/>
    </xf>
    <xf numFmtId="0" fontId="10" fillId="0" borderId="0" xfId="0" applyFont="1" applyFill="1" applyAlignment="1">
      <alignment horizontal="center"/>
    </xf>
    <xf numFmtId="0" fontId="12" fillId="3" borderId="0" xfId="5"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26" fillId="0" borderId="1" xfId="4" applyNumberFormat="1" applyFont="1" applyFill="1" applyBorder="1" applyAlignment="1" applyProtection="1">
      <alignment horizontal="center" vertical="center" wrapText="1"/>
    </xf>
    <xf numFmtId="0" fontId="25" fillId="0" borderId="0" xfId="4" applyNumberFormat="1" applyFont="1" applyFill="1" applyAlignment="1" applyProtection="1">
      <alignment horizontal="left" vertical="center" wrapText="1"/>
    </xf>
    <xf numFmtId="0" fontId="26" fillId="0" borderId="0" xfId="20" applyFont="1" applyFill="1" applyAlignment="1">
      <alignment horizontal="left"/>
    </xf>
    <xf numFmtId="0" fontId="12" fillId="0" borderId="0" xfId="20" applyFont="1" applyFill="1" applyBorder="1" applyAlignment="1">
      <alignment horizontal="left" vertical="center" wrapText="1"/>
    </xf>
    <xf numFmtId="0" fontId="12" fillId="0" borderId="1" xfId="20" applyFont="1" applyFill="1" applyBorder="1" applyAlignment="1">
      <alignment horizontal="center" vertical="center" wrapText="1"/>
    </xf>
    <xf numFmtId="0" fontId="15" fillId="0" borderId="23" xfId="20" applyFont="1" applyFill="1" applyBorder="1" applyAlignment="1">
      <alignment horizontal="left" vertical="center" wrapText="1"/>
    </xf>
    <xf numFmtId="0" fontId="15" fillId="0" borderId="0" xfId="20" applyFont="1" applyFill="1" applyBorder="1" applyAlignment="1">
      <alignment horizontal="left" vertical="center" wrapText="1"/>
    </xf>
    <xf numFmtId="0" fontId="29" fillId="0" borderId="1" xfId="4" applyNumberFormat="1" applyFont="1" applyFill="1" applyBorder="1" applyAlignment="1" applyProtection="1">
      <alignment horizontal="center" vertical="center" wrapText="1"/>
    </xf>
    <xf numFmtId="0" fontId="26" fillId="0" borderId="0" xfId="20" applyFont="1" applyAlignment="1">
      <alignment horizontal="left"/>
    </xf>
    <xf numFmtId="0" fontId="12" fillId="6" borderId="1" xfId="2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6" fillId="0" borderId="0" xfId="4" applyNumberFormat="1" applyFont="1" applyFill="1" applyAlignment="1" applyProtection="1">
      <alignment horizontal="left"/>
    </xf>
    <xf numFmtId="0" fontId="25" fillId="0" borderId="12" xfId="4" applyNumberFormat="1" applyFont="1" applyFill="1" applyBorder="1" applyAlignment="1" applyProtection="1">
      <alignment horizontal="center" vertical="center" wrapText="1"/>
    </xf>
    <xf numFmtId="0" fontId="36" fillId="2" borderId="0" xfId="0" applyFont="1" applyFill="1" applyAlignment="1">
      <alignment vertical="center" wrapText="1"/>
    </xf>
    <xf numFmtId="0" fontId="36" fillId="2" borderId="0" xfId="0" applyFont="1" applyFill="1" applyAlignment="1">
      <alignment vertical="center"/>
    </xf>
    <xf numFmtId="0" fontId="36" fillId="2" borderId="0" xfId="0" applyFont="1" applyFill="1" applyAlignment="1">
      <alignment horizontal="right" vertical="center"/>
    </xf>
    <xf numFmtId="49" fontId="36" fillId="2" borderId="0" xfId="0" applyNumberFormat="1" applyFont="1" applyFill="1" applyAlignment="1">
      <alignment vertical="center"/>
    </xf>
    <xf numFmtId="0" fontId="37" fillId="0" borderId="0" xfId="0" applyFont="1" applyFill="1" applyBorder="1" applyAlignment="1">
      <alignment vertical="top"/>
    </xf>
    <xf numFmtId="0" fontId="9" fillId="2" borderId="0" xfId="0" applyFont="1" applyFill="1" applyAlignment="1">
      <alignment vertical="center" wrapText="1"/>
    </xf>
    <xf numFmtId="0" fontId="19" fillId="0" borderId="0" xfId="0" applyFont="1" applyFill="1" applyBorder="1" applyAlignment="1">
      <alignment vertical="top"/>
    </xf>
    <xf numFmtId="0" fontId="9" fillId="2" borderId="0" xfId="0" applyFont="1" applyFill="1" applyAlignment="1">
      <alignment horizontal="right" vertical="center"/>
    </xf>
    <xf numFmtId="49" fontId="9" fillId="2" borderId="0" xfId="0" applyNumberFormat="1" applyFont="1" applyFill="1" applyAlignment="1">
      <alignment vertical="center"/>
    </xf>
    <xf numFmtId="0" fontId="38" fillId="2" borderId="0" xfId="0" applyFont="1" applyFill="1" applyAlignment="1">
      <alignment horizontal="right" vertical="center"/>
    </xf>
    <xf numFmtId="0" fontId="10" fillId="0" borderId="0" xfId="29" applyFont="1" applyFill="1" applyAlignment="1">
      <alignment horizontal="left"/>
    </xf>
    <xf numFmtId="49" fontId="12" fillId="0" borderId="0" xfId="29" applyNumberFormat="1" applyFont="1" applyFill="1" applyAlignment="1">
      <alignment vertical="center"/>
    </xf>
    <xf numFmtId="0" fontId="12" fillId="0" borderId="0" xfId="29" applyFont="1" applyFill="1" applyAlignment="1">
      <alignment vertical="center"/>
    </xf>
    <xf numFmtId="0" fontId="12" fillId="0" borderId="0" xfId="31" applyFont="1" applyFill="1" applyBorder="1" applyAlignment="1">
      <alignment vertical="center" wrapText="1"/>
    </xf>
    <xf numFmtId="49" fontId="9" fillId="0" borderId="0" xfId="31" applyNumberFormat="1" applyFont="1" applyFill="1" applyAlignment="1">
      <alignment vertical="center"/>
    </xf>
    <xf numFmtId="0" fontId="9" fillId="0" borderId="0" xfId="31" applyFont="1" applyFill="1" applyBorder="1" applyAlignment="1">
      <alignment vertical="center"/>
    </xf>
    <xf numFmtId="0" fontId="9" fillId="0" borderId="0" xfId="31" applyFont="1" applyFill="1" applyAlignment="1">
      <alignment vertical="center"/>
    </xf>
    <xf numFmtId="0" fontId="15" fillId="0" borderId="0" xfId="31" applyFont="1" applyFill="1" applyBorder="1" applyAlignment="1">
      <alignment vertical="center" wrapText="1"/>
    </xf>
    <xf numFmtId="49" fontId="15" fillId="0" borderId="0" xfId="31" applyNumberFormat="1" applyFont="1" applyFill="1" applyAlignment="1">
      <alignment vertical="center"/>
    </xf>
    <xf numFmtId="0" fontId="15" fillId="0" borderId="0" xfId="31" applyFont="1" applyFill="1" applyAlignment="1">
      <alignment vertical="center"/>
    </xf>
    <xf numFmtId="0" fontId="12" fillId="0" borderId="0" xfId="31" applyFont="1" applyFill="1" applyAlignment="1">
      <alignment vertical="center"/>
    </xf>
    <xf numFmtId="0" fontId="10" fillId="0" borderId="0" xfId="31" applyFont="1" applyFill="1" applyAlignment="1">
      <alignment horizontal="left"/>
    </xf>
    <xf numFmtId="0" fontId="10" fillId="0" borderId="0" xfId="31" applyFont="1" applyFill="1"/>
    <xf numFmtId="49" fontId="19" fillId="0" borderId="0" xfId="31" applyNumberFormat="1" applyFont="1" applyFill="1" applyAlignment="1">
      <alignment vertical="center"/>
    </xf>
    <xf numFmtId="0" fontId="19" fillId="0" borderId="0" xfId="31" applyFont="1" applyFill="1" applyAlignment="1">
      <alignment vertical="center"/>
    </xf>
    <xf numFmtId="0" fontId="12" fillId="0" borderId="1" xfId="31" applyFont="1" applyFill="1" applyBorder="1" applyAlignment="1">
      <alignment horizontal="center" vertical="center" wrapText="1"/>
    </xf>
    <xf numFmtId="0" fontId="12" fillId="0" borderId="2" xfId="31" applyFont="1" applyFill="1" applyBorder="1" applyAlignment="1">
      <alignment horizontal="center" vertical="center" wrapText="1"/>
    </xf>
    <xf numFmtId="49" fontId="12" fillId="0" borderId="8" xfId="31" applyNumberFormat="1" applyFont="1" applyFill="1" applyBorder="1" applyAlignment="1">
      <alignment vertical="center" wrapText="1"/>
    </xf>
    <xf numFmtId="165" fontId="12" fillId="0" borderId="1" xfId="31" applyNumberFormat="1" applyFont="1" applyFill="1" applyBorder="1" applyAlignment="1">
      <alignment horizontal="center" vertical="center" wrapText="1"/>
    </xf>
    <xf numFmtId="0" fontId="15" fillId="0" borderId="1" xfId="31" applyFont="1" applyFill="1" applyBorder="1" applyAlignment="1">
      <alignment vertical="center" wrapText="1"/>
    </xf>
    <xf numFmtId="0" fontId="15" fillId="0" borderId="1" xfId="31" applyFont="1" applyFill="1" applyBorder="1" applyAlignment="1">
      <alignment horizontal="center" vertical="center" wrapText="1"/>
    </xf>
    <xf numFmtId="165" fontId="15" fillId="0" borderId="1" xfId="31" applyNumberFormat="1" applyFont="1" applyFill="1" applyBorder="1" applyAlignment="1">
      <alignment horizontal="center" vertical="center" wrapText="1"/>
    </xf>
    <xf numFmtId="3" fontId="9" fillId="0" borderId="0" xfId="31" applyNumberFormat="1" applyFont="1" applyFill="1" applyAlignment="1">
      <alignment vertical="center"/>
    </xf>
    <xf numFmtId="0" fontId="9" fillId="0" borderId="0" xfId="31" applyFont="1" applyFill="1" applyAlignment="1">
      <alignment vertical="center" wrapText="1"/>
    </xf>
    <xf numFmtId="165" fontId="9" fillId="0" borderId="0" xfId="31" applyNumberFormat="1" applyFont="1" applyFill="1" applyAlignment="1">
      <alignment vertical="center"/>
    </xf>
    <xf numFmtId="49" fontId="12" fillId="0" borderId="0" xfId="31" applyNumberFormat="1" applyFont="1" applyFill="1" applyAlignment="1">
      <alignment vertical="center"/>
    </xf>
    <xf numFmtId="0" fontId="12" fillId="0" borderId="0" xfId="31" applyFont="1" applyFill="1" applyBorder="1" applyAlignment="1">
      <alignment vertical="center"/>
    </xf>
    <xf numFmtId="0" fontId="10" fillId="0" borderId="0" xfId="31" applyFont="1" applyFill="1" applyBorder="1"/>
    <xf numFmtId="0" fontId="20" fillId="0" borderId="1" xfId="31" applyFont="1" applyFill="1" applyBorder="1" applyAlignment="1">
      <alignment horizontal="center" vertical="center" wrapText="1"/>
    </xf>
    <xf numFmtId="49" fontId="9" fillId="0" borderId="0" xfId="31" applyNumberFormat="1" applyFont="1" applyFill="1" applyBorder="1" applyAlignment="1">
      <alignment vertical="center"/>
    </xf>
    <xf numFmtId="0" fontId="9" fillId="0" borderId="0" xfId="31" applyFont="1" applyFill="1" applyBorder="1" applyAlignment="1">
      <alignment vertical="center" wrapText="1"/>
    </xf>
    <xf numFmtId="0" fontId="9" fillId="0" borderId="0" xfId="31" applyFont="1" applyFill="1" applyBorder="1" applyAlignment="1">
      <alignment horizontal="center" vertical="center" wrapText="1"/>
    </xf>
    <xf numFmtId="3" fontId="9" fillId="0" borderId="0" xfId="31" applyNumberFormat="1" applyFont="1" applyFill="1" applyBorder="1" applyAlignment="1">
      <alignment horizontal="center" vertical="center" wrapText="1"/>
    </xf>
    <xf numFmtId="0" fontId="2" fillId="0" borderId="0" xfId="31" applyNumberFormat="1" applyFill="1"/>
    <xf numFmtId="0" fontId="36" fillId="2" borderId="0" xfId="32" applyFont="1" applyFill="1" applyAlignment="1">
      <alignment vertical="center" wrapText="1"/>
    </xf>
    <xf numFmtId="0" fontId="36" fillId="2" borderId="0" xfId="32" applyFont="1" applyFill="1" applyAlignment="1">
      <alignment vertical="center"/>
    </xf>
    <xf numFmtId="0" fontId="36" fillId="2" borderId="0" xfId="32" applyFont="1" applyFill="1" applyAlignment="1">
      <alignment horizontal="right" vertical="center"/>
    </xf>
    <xf numFmtId="49" fontId="36" fillId="2" borderId="0" xfId="32" applyNumberFormat="1" applyFont="1" applyFill="1" applyAlignment="1">
      <alignment vertical="center"/>
    </xf>
    <xf numFmtId="0" fontId="37" fillId="0" borderId="0" xfId="32" applyFont="1" applyFill="1" applyBorder="1" applyAlignment="1">
      <alignment vertical="top"/>
    </xf>
    <xf numFmtId="0" fontId="9" fillId="2" borderId="0" xfId="32" applyFont="1" applyFill="1" applyAlignment="1">
      <alignment vertical="center" wrapText="1"/>
    </xf>
    <xf numFmtId="0" fontId="19" fillId="0" borderId="0" xfId="32" applyFont="1" applyFill="1" applyBorder="1" applyAlignment="1">
      <alignment vertical="top"/>
    </xf>
    <xf numFmtId="0" fontId="9" fillId="2" borderId="0" xfId="32" applyFont="1" applyFill="1" applyAlignment="1">
      <alignment horizontal="right" vertical="center"/>
    </xf>
    <xf numFmtId="0" fontId="9" fillId="2" borderId="0" xfId="32" applyFont="1" applyFill="1" applyAlignment="1">
      <alignment vertical="center"/>
    </xf>
    <xf numFmtId="49" fontId="9" fillId="2" borderId="0" xfId="32" applyNumberFormat="1" applyFont="1" applyFill="1" applyAlignment="1">
      <alignment vertical="center"/>
    </xf>
    <xf numFmtId="0" fontId="38" fillId="2" borderId="0" xfId="32" applyFont="1" applyFill="1" applyAlignment="1">
      <alignment horizontal="right" vertical="center"/>
    </xf>
    <xf numFmtId="0" fontId="19" fillId="2" borderId="0" xfId="32" applyFont="1" applyFill="1" applyAlignment="1">
      <alignment vertical="center"/>
    </xf>
    <xf numFmtId="0" fontId="10" fillId="0" borderId="0" xfId="32" applyFont="1" applyAlignment="1">
      <alignment horizontal="left"/>
    </xf>
    <xf numFmtId="0" fontId="12" fillId="2" borderId="0" xfId="32" applyFont="1" applyFill="1" applyBorder="1" applyAlignment="1">
      <alignment vertical="center" wrapText="1"/>
    </xf>
    <xf numFmtId="49" fontId="12" fillId="2" borderId="0" xfId="32" applyNumberFormat="1" applyFont="1" applyFill="1" applyAlignment="1">
      <alignment vertical="center"/>
    </xf>
    <xf numFmtId="0" fontId="12" fillId="2" borderId="0" xfId="32" applyFont="1" applyFill="1" applyBorder="1" applyAlignment="1">
      <alignment vertical="center"/>
    </xf>
    <xf numFmtId="0" fontId="12" fillId="2" borderId="0" xfId="32" applyFont="1" applyFill="1" applyAlignment="1">
      <alignment vertical="center"/>
    </xf>
    <xf numFmtId="0" fontId="15" fillId="2" borderId="0" xfId="32" applyFont="1" applyFill="1" applyBorder="1" applyAlignment="1"/>
    <xf numFmtId="0" fontId="15" fillId="0" borderId="0" xfId="32" applyFont="1" applyFill="1" applyBorder="1" applyAlignment="1">
      <alignment vertical="center" wrapText="1"/>
    </xf>
    <xf numFmtId="49" fontId="15" fillId="0" borderId="0" xfId="32" applyNumberFormat="1" applyFont="1" applyFill="1" applyAlignment="1">
      <alignment vertical="center"/>
    </xf>
    <xf numFmtId="0" fontId="15" fillId="0" borderId="0" xfId="32" applyFont="1" applyFill="1" applyAlignment="1">
      <alignment vertical="center"/>
    </xf>
    <xf numFmtId="0" fontId="12" fillId="0" borderId="0" xfId="32" applyFont="1" applyFill="1" applyAlignment="1">
      <alignment vertical="center"/>
    </xf>
    <xf numFmtId="0" fontId="12" fillId="0" borderId="0" xfId="32" applyFont="1" applyFill="1" applyBorder="1" applyAlignment="1">
      <alignment vertical="center" wrapText="1"/>
    </xf>
    <xf numFmtId="0" fontId="10" fillId="0" borderId="0" xfId="32" applyFont="1"/>
    <xf numFmtId="0" fontId="10" fillId="0" borderId="1" xfId="32" applyFont="1" applyFill="1" applyBorder="1" applyAlignment="1">
      <alignment horizontal="center" vertical="center" wrapText="1"/>
    </xf>
    <xf numFmtId="0" fontId="12" fillId="0" borderId="1" xfId="32" applyFont="1" applyFill="1" applyBorder="1" applyAlignment="1">
      <alignment horizontal="left" vertical="center" wrapText="1"/>
    </xf>
    <xf numFmtId="0" fontId="58" fillId="0" borderId="29" xfId="32" applyFont="1" applyFill="1" applyBorder="1" applyAlignment="1">
      <alignment horizontal="center" vertical="center" wrapText="1"/>
    </xf>
    <xf numFmtId="0" fontId="58" fillId="0" borderId="11" xfId="32" applyFont="1" applyFill="1" applyBorder="1" applyAlignment="1">
      <alignment horizontal="center" vertical="center"/>
    </xf>
    <xf numFmtId="0" fontId="10" fillId="0" borderId="1" xfId="32" applyFont="1" applyBorder="1" applyAlignment="1">
      <alignment horizontal="left" wrapText="1"/>
    </xf>
    <xf numFmtId="0" fontId="12" fillId="2" borderId="1" xfId="32" applyFont="1" applyFill="1" applyBorder="1" applyAlignment="1">
      <alignment horizontal="center" vertical="center" wrapText="1"/>
    </xf>
    <xf numFmtId="165" fontId="12" fillId="2" borderId="1" xfId="32" applyNumberFormat="1" applyFont="1" applyFill="1" applyBorder="1" applyAlignment="1">
      <alignment horizontal="center" vertical="center" wrapText="1"/>
    </xf>
    <xf numFmtId="165" fontId="12" fillId="0" borderId="1" xfId="32" applyNumberFormat="1" applyFont="1" applyFill="1" applyBorder="1" applyAlignment="1">
      <alignment horizontal="center" vertical="center" wrapText="1"/>
    </xf>
    <xf numFmtId="0" fontId="10" fillId="0" borderId="0" xfId="32" applyFont="1" applyBorder="1"/>
    <xf numFmtId="0" fontId="17" fillId="0" borderId="1" xfId="32" applyFont="1" applyBorder="1" applyAlignment="1">
      <alignment horizontal="left" vertical="center" wrapText="1"/>
    </xf>
    <xf numFmtId="0" fontId="15" fillId="2" borderId="1" xfId="32" applyFont="1" applyFill="1" applyBorder="1" applyAlignment="1">
      <alignment horizontal="center" vertical="center" wrapText="1"/>
    </xf>
    <xf numFmtId="165" fontId="15" fillId="2" borderId="1" xfId="32" applyNumberFormat="1" applyFont="1" applyFill="1" applyBorder="1" applyAlignment="1">
      <alignment horizontal="center" vertical="center" wrapText="1"/>
    </xf>
    <xf numFmtId="165" fontId="15" fillId="0" borderId="1" xfId="32" applyNumberFormat="1" applyFont="1" applyFill="1" applyBorder="1" applyAlignment="1">
      <alignment horizontal="center" vertical="center" wrapText="1"/>
    </xf>
    <xf numFmtId="0" fontId="17" fillId="0" borderId="0" xfId="32" applyFont="1" applyBorder="1"/>
    <xf numFmtId="0" fontId="17" fillId="0" borderId="0" xfId="32" applyFont="1"/>
    <xf numFmtId="0" fontId="12" fillId="2" borderId="6" xfId="32" applyFont="1" applyFill="1" applyBorder="1" applyAlignment="1">
      <alignment horizontal="left" vertical="center" wrapText="1"/>
    </xf>
    <xf numFmtId="0" fontId="15" fillId="2" borderId="0" xfId="32" applyFont="1" applyFill="1" applyBorder="1" applyAlignment="1">
      <alignment vertical="center"/>
    </xf>
    <xf numFmtId="0" fontId="12" fillId="0" borderId="1" xfId="32" applyFont="1" applyFill="1" applyBorder="1" applyAlignment="1">
      <alignment horizontal="center" vertical="center" wrapText="1"/>
    </xf>
    <xf numFmtId="49" fontId="12" fillId="2" borderId="8" xfId="32" applyNumberFormat="1" applyFont="1" applyFill="1" applyBorder="1" applyAlignment="1">
      <alignment vertical="center" wrapText="1"/>
    </xf>
    <xf numFmtId="0" fontId="15" fillId="2" borderId="1" xfId="32" applyFont="1" applyFill="1" applyBorder="1" applyAlignment="1">
      <alignment vertical="center" wrapText="1"/>
    </xf>
    <xf numFmtId="165" fontId="12" fillId="2" borderId="0" xfId="32" applyNumberFormat="1" applyFont="1" applyFill="1" applyBorder="1" applyAlignment="1">
      <alignment vertical="center"/>
    </xf>
    <xf numFmtId="0" fontId="15" fillId="2" borderId="0" xfId="32" applyFont="1" applyFill="1" applyBorder="1" applyAlignment="1">
      <alignment horizontal="left" vertical="center" wrapText="1"/>
    </xf>
    <xf numFmtId="0" fontId="15" fillId="2" borderId="0" xfId="32" applyFont="1" applyFill="1" applyBorder="1" applyAlignment="1">
      <alignment horizontal="center" vertical="center" wrapText="1"/>
    </xf>
    <xf numFmtId="165" fontId="15" fillId="2" borderId="0" xfId="32" applyNumberFormat="1" applyFont="1" applyFill="1" applyBorder="1" applyAlignment="1">
      <alignment horizontal="center" vertical="center" wrapText="1"/>
    </xf>
    <xf numFmtId="0" fontId="15" fillId="2" borderId="0" xfId="32" applyFont="1" applyFill="1" applyBorder="1" applyAlignment="1">
      <alignment vertical="center" wrapText="1"/>
    </xf>
    <xf numFmtId="1" fontId="12" fillId="0" borderId="1" xfId="32" applyNumberFormat="1" applyFont="1" applyFill="1" applyBorder="1" applyAlignment="1">
      <alignment horizontal="center" vertical="center" wrapText="1"/>
    </xf>
    <xf numFmtId="49" fontId="12" fillId="2" borderId="1" xfId="32" applyNumberFormat="1" applyFont="1" applyFill="1" applyBorder="1" applyAlignment="1">
      <alignment vertical="center" wrapText="1"/>
    </xf>
    <xf numFmtId="0" fontId="12" fillId="2" borderId="0" xfId="32" applyFont="1" applyFill="1" applyAlignment="1">
      <alignment vertical="center" wrapText="1"/>
    </xf>
    <xf numFmtId="0" fontId="36" fillId="0" borderId="0" xfId="5" applyFont="1" applyFill="1" applyAlignment="1">
      <alignment vertical="center" wrapText="1"/>
    </xf>
    <xf numFmtId="0" fontId="36" fillId="0" borderId="0" xfId="5" applyFont="1" applyFill="1" applyAlignment="1">
      <alignment vertical="center"/>
    </xf>
    <xf numFmtId="0" fontId="36" fillId="0" borderId="0" xfId="5" applyFont="1" applyFill="1" applyAlignment="1">
      <alignment horizontal="right" vertical="center"/>
    </xf>
    <xf numFmtId="49" fontId="36" fillId="3" borderId="0" xfId="5" applyNumberFormat="1" applyFont="1" applyFill="1" applyAlignment="1">
      <alignment vertical="center"/>
    </xf>
    <xf numFmtId="0" fontId="9" fillId="0" borderId="0" xfId="5" applyFont="1" applyFill="1" applyAlignment="1">
      <alignment vertical="center" wrapText="1"/>
    </xf>
    <xf numFmtId="0" fontId="9" fillId="0" borderId="0" xfId="5" applyFont="1" applyFill="1" applyAlignment="1">
      <alignment horizontal="right" vertical="center"/>
    </xf>
    <xf numFmtId="0" fontId="38" fillId="0" borderId="0" xfId="5" applyFont="1" applyFill="1" applyAlignment="1">
      <alignment horizontal="right" vertical="center"/>
    </xf>
    <xf numFmtId="0" fontId="19" fillId="0" borderId="0" xfId="5" applyFont="1" applyFill="1" applyAlignment="1">
      <alignment vertical="center"/>
    </xf>
    <xf numFmtId="0" fontId="12" fillId="0" borderId="0" xfId="5" applyFont="1" applyFill="1" applyBorder="1" applyAlignment="1">
      <alignment vertical="center"/>
    </xf>
    <xf numFmtId="0" fontId="12" fillId="7" borderId="0" xfId="5" applyFont="1" applyFill="1" applyBorder="1" applyAlignment="1">
      <alignment vertical="center" wrapText="1"/>
    </xf>
    <xf numFmtId="49" fontId="9" fillId="7" borderId="0" xfId="5" applyNumberFormat="1" applyFont="1" applyFill="1" applyAlignment="1">
      <alignment vertical="center"/>
    </xf>
    <xf numFmtId="0" fontId="9" fillId="7" borderId="0" xfId="5" applyFont="1" applyFill="1" applyBorder="1" applyAlignment="1">
      <alignment vertical="center"/>
    </xf>
    <xf numFmtId="0" fontId="9" fillId="7" borderId="0" xfId="5" applyFont="1" applyFill="1" applyAlignment="1">
      <alignment vertical="center"/>
    </xf>
    <xf numFmtId="49" fontId="15" fillId="3" borderId="0" xfId="5" applyNumberFormat="1" applyFont="1" applyFill="1" applyAlignment="1">
      <alignment vertical="center"/>
    </xf>
    <xf numFmtId="0" fontId="15" fillId="3" borderId="0" xfId="5" applyFont="1" applyFill="1" applyAlignment="1">
      <alignment vertical="center"/>
    </xf>
    <xf numFmtId="0" fontId="25" fillId="0" borderId="0" xfId="5" applyFont="1" applyFill="1" applyAlignment="1">
      <alignment horizontal="left" vertical="center"/>
    </xf>
    <xf numFmtId="0" fontId="26" fillId="0" borderId="0" xfId="5" applyFont="1" applyFill="1" applyAlignment="1">
      <alignment vertical="center"/>
    </xf>
    <xf numFmtId="49" fontId="19" fillId="3" borderId="0" xfId="5" applyNumberFormat="1" applyFont="1" applyFill="1" applyAlignment="1">
      <alignment vertical="center"/>
    </xf>
    <xf numFmtId="0" fontId="26" fillId="0" borderId="15" xfId="5" applyFont="1" applyFill="1" applyBorder="1" applyAlignment="1">
      <alignment horizontal="left" vertical="center" wrapText="1"/>
    </xf>
    <xf numFmtId="0" fontId="12" fillId="0" borderId="28" xfId="5" applyFont="1" applyFill="1" applyBorder="1" applyAlignment="1">
      <alignment horizontal="center" vertical="center" wrapText="1"/>
    </xf>
    <xf numFmtId="0" fontId="15" fillId="0" borderId="11" xfId="5" applyFont="1" applyFill="1" applyBorder="1" applyAlignment="1">
      <alignment vertical="center" wrapText="1"/>
    </xf>
    <xf numFmtId="0" fontId="15" fillId="0" borderId="11" xfId="5" applyFont="1" applyFill="1" applyBorder="1" applyAlignment="1">
      <alignment horizontal="center" vertical="center" wrapText="1"/>
    </xf>
    <xf numFmtId="3" fontId="9" fillId="7" borderId="0" xfId="5" applyNumberFormat="1" applyFont="1" applyFill="1" applyAlignment="1">
      <alignment vertical="center"/>
    </xf>
    <xf numFmtId="49" fontId="9" fillId="7" borderId="0" xfId="5" applyNumberFormat="1" applyFont="1" applyFill="1" applyBorder="1" applyAlignment="1">
      <alignment vertical="center"/>
    </xf>
    <xf numFmtId="0" fontId="26" fillId="0" borderId="1" xfId="4" applyNumberFormat="1" applyFont="1" applyFill="1" applyBorder="1" applyAlignment="1" applyProtection="1">
      <alignment horizontal="left" vertical="center" wrapText="1"/>
    </xf>
    <xf numFmtId="0" fontId="12" fillId="6" borderId="31" xfId="20" applyFont="1" applyFill="1" applyBorder="1" applyAlignment="1">
      <alignment horizontal="left" vertical="center" wrapText="1"/>
    </xf>
    <xf numFmtId="0" fontId="11" fillId="0" borderId="0" xfId="31" applyFont="1" applyFill="1" applyAlignment="1"/>
    <xf numFmtId="0" fontId="13" fillId="0" borderId="0" xfId="31" applyFont="1" applyFill="1" applyAlignment="1"/>
    <xf numFmtId="0" fontId="14" fillId="0" borderId="0" xfId="31" applyFont="1" applyFill="1" applyAlignment="1"/>
    <xf numFmtId="0" fontId="9" fillId="0" borderId="1" xfId="31" applyFont="1" applyFill="1" applyBorder="1" applyAlignment="1">
      <alignment vertical="center" wrapText="1"/>
    </xf>
    <xf numFmtId="0" fontId="9" fillId="0" borderId="1" xfId="31" applyFont="1" applyFill="1" applyBorder="1" applyAlignment="1">
      <alignment horizontal="center" vertical="center" wrapText="1"/>
    </xf>
    <xf numFmtId="3" fontId="12" fillId="0" borderId="1" xfId="31" applyNumberFormat="1" applyFont="1" applyFill="1" applyBorder="1" applyAlignment="1">
      <alignment horizontal="center" vertical="center" wrapText="1"/>
    </xf>
    <xf numFmtId="0" fontId="22" fillId="0" borderId="1" xfId="31" applyFont="1" applyFill="1" applyBorder="1" applyAlignment="1">
      <alignment horizontal="left" vertical="center" wrapText="1" indent="6"/>
    </xf>
    <xf numFmtId="0" fontId="22" fillId="0" borderId="1" xfId="31" applyFont="1" applyFill="1" applyBorder="1" applyAlignment="1">
      <alignment horizontal="center" vertical="center" wrapText="1"/>
    </xf>
    <xf numFmtId="3" fontId="30" fillId="0" borderId="1" xfId="31" applyNumberFormat="1" applyFont="1" applyFill="1" applyBorder="1" applyAlignment="1">
      <alignment horizontal="center" vertical="center" wrapText="1"/>
    </xf>
    <xf numFmtId="49" fontId="22" fillId="0" borderId="0" xfId="31" applyNumberFormat="1" applyFont="1" applyFill="1" applyBorder="1" applyAlignment="1">
      <alignment vertical="center"/>
    </xf>
    <xf numFmtId="0" fontId="22" fillId="0" borderId="0" xfId="31" applyFont="1" applyFill="1" applyAlignment="1">
      <alignment vertical="center"/>
    </xf>
    <xf numFmtId="4" fontId="12" fillId="0" borderId="1" xfId="31" applyNumberFormat="1" applyFont="1" applyFill="1" applyBorder="1" applyAlignment="1">
      <alignment horizontal="center" vertical="center" wrapText="1"/>
    </xf>
    <xf numFmtId="0" fontId="35" fillId="0" borderId="1" xfId="31" applyFont="1" applyFill="1" applyBorder="1" applyAlignment="1">
      <alignment horizontal="center" vertical="center" wrapText="1"/>
    </xf>
    <xf numFmtId="4" fontId="35" fillId="0" borderId="1" xfId="31" applyNumberFormat="1" applyFont="1" applyFill="1" applyBorder="1" applyAlignment="1">
      <alignment horizontal="center" vertical="center" wrapText="1"/>
    </xf>
    <xf numFmtId="0" fontId="35" fillId="0" borderId="1" xfId="31" applyFont="1" applyFill="1" applyBorder="1" applyAlignment="1">
      <alignment vertical="center" wrapText="1"/>
    </xf>
    <xf numFmtId="165" fontId="9" fillId="0" borderId="0" xfId="31" applyNumberFormat="1" applyFont="1" applyFill="1" applyBorder="1" applyAlignment="1">
      <alignment vertical="center"/>
    </xf>
    <xf numFmtId="0" fontId="21" fillId="0" borderId="0" xfId="31" applyFont="1" applyFill="1" applyBorder="1" applyAlignment="1">
      <alignment vertical="center" wrapText="1"/>
    </xf>
    <xf numFmtId="1" fontId="12" fillId="0" borderId="1" xfId="31" applyNumberFormat="1" applyFont="1" applyFill="1" applyBorder="1" applyAlignment="1">
      <alignment horizontal="center" vertical="center" wrapText="1"/>
    </xf>
    <xf numFmtId="2" fontId="12" fillId="0" borderId="1" xfId="31" applyNumberFormat="1" applyFont="1" applyFill="1" applyBorder="1" applyAlignment="1">
      <alignment horizontal="center" vertical="center" wrapText="1"/>
    </xf>
    <xf numFmtId="49" fontId="9" fillId="0" borderId="1" xfId="31" applyNumberFormat="1" applyFont="1" applyFill="1" applyBorder="1" applyAlignment="1">
      <alignment vertical="center" wrapText="1"/>
    </xf>
    <xf numFmtId="0" fontId="12" fillId="3" borderId="11" xfId="33" applyFont="1" applyFill="1" applyBorder="1" applyAlignment="1">
      <alignment horizontal="center" vertical="center" wrapText="1"/>
    </xf>
    <xf numFmtId="0" fontId="12" fillId="0" borderId="0" xfId="31" applyFont="1" applyFill="1" applyAlignment="1">
      <alignment horizontal="left" vertical="center" wrapText="1"/>
    </xf>
    <xf numFmtId="0" fontId="31" fillId="0" borderId="1" xfId="31" applyFont="1" applyFill="1" applyBorder="1" applyAlignment="1">
      <alignment vertical="center" wrapText="1"/>
    </xf>
    <xf numFmtId="0" fontId="31" fillId="0" borderId="1" xfId="31" applyFont="1" applyFill="1" applyBorder="1" applyAlignment="1">
      <alignment horizontal="center" vertical="center" wrapText="1"/>
    </xf>
    <xf numFmtId="4" fontId="31" fillId="0" borderId="1" xfId="31" applyNumberFormat="1" applyFont="1" applyFill="1" applyBorder="1" applyAlignment="1">
      <alignment horizontal="center" vertical="center" wrapText="1"/>
    </xf>
    <xf numFmtId="0" fontId="31" fillId="0" borderId="0" xfId="31" applyFont="1" applyFill="1" applyAlignment="1">
      <alignment vertical="center"/>
    </xf>
    <xf numFmtId="0" fontId="33" fillId="0" borderId="32" xfId="3" applyFont="1" applyFill="1" applyBorder="1" applyAlignment="1" applyProtection="1">
      <alignment vertical="center" wrapText="1"/>
    </xf>
    <xf numFmtId="0" fontId="34" fillId="0" borderId="32" xfId="3" applyFont="1" applyFill="1" applyBorder="1" applyAlignment="1" applyProtection="1">
      <alignment horizontal="center" vertical="center" wrapText="1"/>
    </xf>
    <xf numFmtId="0" fontId="34" fillId="0" borderId="32" xfId="3" applyFont="1" applyFill="1" applyBorder="1" applyAlignment="1" applyProtection="1">
      <alignment horizontal="center" vertical="center"/>
    </xf>
    <xf numFmtId="0" fontId="33" fillId="0" borderId="1" xfId="3" applyFont="1" applyFill="1" applyBorder="1" applyAlignment="1" applyProtection="1">
      <alignment vertical="center" wrapText="1"/>
    </xf>
    <xf numFmtId="0" fontId="34" fillId="0" borderId="1" xfId="3" applyFont="1" applyFill="1" applyBorder="1" applyAlignment="1" applyProtection="1">
      <alignment horizontal="center" vertical="center" wrapText="1"/>
    </xf>
    <xf numFmtId="0" fontId="34" fillId="0" borderId="1" xfId="3" applyFont="1" applyFill="1" applyBorder="1" applyAlignment="1" applyProtection="1">
      <alignment horizontal="center" vertical="center"/>
    </xf>
    <xf numFmtId="0" fontId="26" fillId="0" borderId="1" xfId="4" applyNumberFormat="1" applyFont="1" applyFill="1" applyBorder="1" applyAlignment="1" applyProtection="1">
      <alignment horizontal="center" vertical="center" wrapText="1"/>
    </xf>
    <xf numFmtId="0" fontId="26" fillId="0" borderId="0" xfId="20" applyFont="1" applyFill="1" applyAlignment="1">
      <alignment horizontal="left"/>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Fill="1" applyAlignment="1">
      <alignment horizontal="left"/>
    </xf>
    <xf numFmtId="0" fontId="12" fillId="0" borderId="0" xfId="20" applyFont="1" applyFill="1" applyAlignment="1">
      <alignment horizontal="left"/>
    </xf>
    <xf numFmtId="0" fontId="12" fillId="0" borderId="1" xfId="5" applyFont="1" applyFill="1" applyBorder="1" applyAlignment="1">
      <alignment horizontal="center" vertical="center" wrapText="1"/>
    </xf>
    <xf numFmtId="0" fontId="26" fillId="0" borderId="0" xfId="5" applyFont="1" applyFill="1" applyAlignment="1">
      <alignment horizontal="left"/>
    </xf>
    <xf numFmtId="0" fontId="12" fillId="0" borderId="1" xfId="0" applyFont="1" applyFill="1" applyBorder="1" applyAlignment="1">
      <alignment horizontal="center" vertical="center" wrapText="1"/>
    </xf>
    <xf numFmtId="0" fontId="26" fillId="0" borderId="0" xfId="20" applyFont="1" applyFill="1" applyAlignment="1">
      <alignment horizontal="left"/>
    </xf>
    <xf numFmtId="0" fontId="10" fillId="0" borderId="0" xfId="0" applyFont="1" applyAlignment="1">
      <alignment horizontal="left"/>
    </xf>
    <xf numFmtId="49" fontId="12" fillId="0" borderId="0" xfId="37" applyNumberFormat="1" applyFont="1" applyFill="1" applyAlignment="1">
      <alignment vertical="center"/>
    </xf>
    <xf numFmtId="0" fontId="12" fillId="0" borderId="0" xfId="37" applyFont="1" applyFill="1" applyAlignment="1">
      <alignment vertical="center"/>
    </xf>
    <xf numFmtId="0" fontId="12" fillId="0" borderId="0" xfId="39" applyFont="1" applyFill="1" applyBorder="1" applyAlignment="1">
      <alignment vertical="center" wrapText="1"/>
    </xf>
    <xf numFmtId="0" fontId="12" fillId="0" borderId="0" xfId="39" applyFont="1" applyFill="1" applyBorder="1" applyAlignment="1">
      <alignment vertical="center"/>
    </xf>
    <xf numFmtId="49" fontId="9" fillId="0" borderId="0" xfId="39" applyNumberFormat="1" applyFont="1" applyFill="1" applyAlignment="1">
      <alignment vertical="center"/>
    </xf>
    <xf numFmtId="0" fontId="9" fillId="0" borderId="0" xfId="39" applyFont="1" applyFill="1" applyBorder="1" applyAlignment="1">
      <alignment vertical="center"/>
    </xf>
    <xf numFmtId="0" fontId="9" fillId="0" borderId="0" xfId="39" applyFont="1" applyFill="1" applyAlignment="1">
      <alignment vertical="center"/>
    </xf>
    <xf numFmtId="0" fontId="15" fillId="0" borderId="0" xfId="39" applyFont="1" applyFill="1" applyBorder="1" applyAlignment="1">
      <alignment vertical="center" wrapText="1"/>
    </xf>
    <xf numFmtId="49" fontId="15" fillId="0" borderId="0" xfId="39" applyNumberFormat="1" applyFont="1" applyFill="1" applyAlignment="1">
      <alignment vertical="center"/>
    </xf>
    <xf numFmtId="0" fontId="15" fillId="0" borderId="0" xfId="39" applyFont="1" applyFill="1" applyAlignment="1">
      <alignment vertical="center"/>
    </xf>
    <xf numFmtId="0" fontId="12" fillId="0" borderId="0" xfId="39" applyFont="1" applyFill="1" applyAlignment="1">
      <alignment vertical="center"/>
    </xf>
    <xf numFmtId="0" fontId="10" fillId="0" borderId="0" xfId="39" applyFont="1" applyFill="1" applyAlignment="1">
      <alignment horizontal="left"/>
    </xf>
    <xf numFmtId="0" fontId="10" fillId="0" borderId="0" xfId="39" applyFont="1" applyFill="1"/>
    <xf numFmtId="49" fontId="19" fillId="0" borderId="0" xfId="39" applyNumberFormat="1" applyFont="1" applyFill="1" applyAlignment="1">
      <alignment vertical="center"/>
    </xf>
    <xf numFmtId="0" fontId="19" fillId="0" borderId="0" xfId="39" applyFont="1" applyFill="1" applyAlignment="1">
      <alignment vertical="center"/>
    </xf>
    <xf numFmtId="0" fontId="12" fillId="0" borderId="1" xfId="39" applyFont="1" applyFill="1" applyBorder="1" applyAlignment="1">
      <alignment horizontal="center" vertical="center" wrapText="1"/>
    </xf>
    <xf numFmtId="0" fontId="12" fillId="0" borderId="2" xfId="39" applyFont="1" applyFill="1" applyBorder="1" applyAlignment="1">
      <alignment horizontal="center" vertical="center" wrapText="1"/>
    </xf>
    <xf numFmtId="49" fontId="12" fillId="0" borderId="8" xfId="39" applyNumberFormat="1" applyFont="1" applyFill="1" applyBorder="1" applyAlignment="1">
      <alignment vertical="center" wrapText="1"/>
    </xf>
    <xf numFmtId="0" fontId="12" fillId="0" borderId="8" xfId="39" applyFont="1" applyFill="1" applyBorder="1" applyAlignment="1">
      <alignment horizontal="center" vertical="center" wrapText="1"/>
    </xf>
    <xf numFmtId="0" fontId="15" fillId="0" borderId="1" xfId="39" applyFont="1" applyFill="1" applyBorder="1" applyAlignment="1">
      <alignment vertical="center" wrapText="1"/>
    </xf>
    <xf numFmtId="0" fontId="15" fillId="0" borderId="8" xfId="39" applyFont="1" applyFill="1" applyBorder="1" applyAlignment="1">
      <alignment horizontal="center" vertical="center" wrapText="1"/>
    </xf>
    <xf numFmtId="3" fontId="9" fillId="0" borderId="0" xfId="39" applyNumberFormat="1" applyFont="1" applyFill="1" applyAlignment="1">
      <alignment vertical="center"/>
    </xf>
    <xf numFmtId="0" fontId="20" fillId="0" borderId="1" xfId="39" applyFont="1" applyFill="1" applyBorder="1" applyAlignment="1">
      <alignment horizontal="center" vertical="center" wrapText="1"/>
    </xf>
    <xf numFmtId="49" fontId="9" fillId="0" borderId="0" xfId="39" applyNumberFormat="1" applyFont="1" applyFill="1" applyBorder="1" applyAlignment="1">
      <alignment vertical="center"/>
    </xf>
    <xf numFmtId="0" fontId="9" fillId="0" borderId="0" xfId="39" applyFont="1" applyFill="1" applyBorder="1" applyAlignment="1">
      <alignment vertical="center" wrapText="1"/>
    </xf>
    <xf numFmtId="0" fontId="9" fillId="0" borderId="0" xfId="39" applyFont="1" applyFill="1" applyBorder="1" applyAlignment="1">
      <alignment horizontal="center" vertical="center" wrapText="1"/>
    </xf>
    <xf numFmtId="3" fontId="9" fillId="0" borderId="0" xfId="39" applyNumberFormat="1" applyFont="1" applyFill="1" applyBorder="1" applyAlignment="1">
      <alignment horizontal="center" vertical="center" wrapText="1"/>
    </xf>
    <xf numFmtId="0" fontId="9" fillId="0" borderId="0" xfId="39" applyFont="1" applyFill="1" applyAlignment="1">
      <alignment vertical="center" wrapText="1"/>
    </xf>
    <xf numFmtId="165" fontId="9" fillId="0" borderId="0" xfId="39" applyNumberFormat="1" applyFont="1" applyFill="1" applyAlignment="1">
      <alignment vertical="center"/>
    </xf>
    <xf numFmtId="0" fontId="12" fillId="0" borderId="0" xfId="39" applyFont="1" applyFill="1" applyAlignment="1">
      <alignment horizontal="left"/>
    </xf>
    <xf numFmtId="0" fontId="12" fillId="0" borderId="0" xfId="39" applyFont="1" applyFill="1"/>
    <xf numFmtId="0" fontId="36" fillId="2" borderId="0" xfId="40" applyFont="1" applyFill="1" applyAlignment="1">
      <alignment vertical="center" wrapText="1"/>
    </xf>
    <xf numFmtId="0" fontId="36" fillId="2" borderId="0" xfId="40" applyFont="1" applyFill="1" applyAlignment="1">
      <alignment vertical="center"/>
    </xf>
    <xf numFmtId="0" fontId="36" fillId="2" borderId="0" xfId="40" applyFont="1" applyFill="1" applyAlignment="1">
      <alignment horizontal="right" vertical="center"/>
    </xf>
    <xf numFmtId="49" fontId="36" fillId="2" borderId="0" xfId="40" applyNumberFormat="1" applyFont="1" applyFill="1" applyAlignment="1">
      <alignment vertical="center"/>
    </xf>
    <xf numFmtId="0" fontId="37" fillId="0" borderId="0" xfId="40" applyFont="1" applyFill="1" applyBorder="1" applyAlignment="1">
      <alignment vertical="top"/>
    </xf>
    <xf numFmtId="0" fontId="9" fillId="2" borderId="0" xfId="40" applyFont="1" applyFill="1" applyAlignment="1">
      <alignment vertical="center" wrapText="1"/>
    </xf>
    <xf numFmtId="0" fontId="19" fillId="0" borderId="0" xfId="40" applyFont="1" applyFill="1" applyBorder="1" applyAlignment="1">
      <alignment vertical="top"/>
    </xf>
    <xf numFmtId="0" fontId="9" fillId="2" borderId="0" xfId="40" applyFont="1" applyFill="1" applyAlignment="1">
      <alignment horizontal="right" vertical="center"/>
    </xf>
    <xf numFmtId="0" fontId="9" fillId="2" borderId="0" xfId="40" applyFont="1" applyFill="1" applyAlignment="1">
      <alignment vertical="center"/>
    </xf>
    <xf numFmtId="49" fontId="9" fillId="2" borderId="0" xfId="40" applyNumberFormat="1" applyFont="1" applyFill="1" applyAlignment="1">
      <alignment vertical="center"/>
    </xf>
    <xf numFmtId="0" fontId="38" fillId="2" borderId="0" xfId="40" applyFont="1" applyFill="1" applyAlignment="1">
      <alignment horizontal="right" vertical="center"/>
    </xf>
    <xf numFmtId="0" fontId="19" fillId="2" borderId="0" xfId="40" applyFont="1" applyFill="1" applyAlignment="1">
      <alignment vertical="center"/>
    </xf>
    <xf numFmtId="0" fontId="10" fillId="0" borderId="0" xfId="40" applyFont="1" applyAlignment="1">
      <alignment horizontal="left"/>
    </xf>
    <xf numFmtId="49" fontId="12" fillId="0" borderId="0" xfId="41" applyNumberFormat="1" applyFont="1" applyFill="1" applyAlignment="1">
      <alignment vertical="center"/>
    </xf>
    <xf numFmtId="0" fontId="12" fillId="0" borderId="0" xfId="41" applyFont="1" applyFill="1" applyAlignment="1">
      <alignment vertical="center"/>
    </xf>
    <xf numFmtId="0" fontId="12" fillId="0" borderId="0" xfId="41" applyFont="1" applyFill="1" applyBorder="1" applyAlignment="1">
      <alignment vertical="center" wrapText="1"/>
    </xf>
    <xf numFmtId="0" fontId="12" fillId="0" borderId="0" xfId="41" applyFont="1" applyFill="1" applyBorder="1" applyAlignment="1">
      <alignment vertical="center"/>
    </xf>
    <xf numFmtId="49" fontId="9" fillId="0" borderId="0" xfId="41" applyNumberFormat="1" applyFont="1" applyFill="1" applyAlignment="1">
      <alignment vertical="center"/>
    </xf>
    <xf numFmtId="0" fontId="9" fillId="0" borderId="0" xfId="41" applyFont="1" applyFill="1" applyBorder="1" applyAlignment="1">
      <alignment vertical="center"/>
    </xf>
    <xf numFmtId="0" fontId="9" fillId="0" borderId="0" xfId="41" applyFont="1" applyFill="1" applyAlignment="1">
      <alignment vertical="center"/>
    </xf>
    <xf numFmtId="0" fontId="15" fillId="0" borderId="0" xfId="41" applyFont="1" applyFill="1" applyBorder="1" applyAlignment="1">
      <alignment vertical="center" wrapText="1"/>
    </xf>
    <xf numFmtId="49" fontId="15" fillId="0" borderId="0" xfId="41" applyNumberFormat="1" applyFont="1" applyFill="1" applyAlignment="1">
      <alignment vertical="center"/>
    </xf>
    <xf numFmtId="0" fontId="15" fillId="0" borderId="0" xfId="41" applyFont="1" applyFill="1" applyAlignment="1">
      <alignment vertical="center"/>
    </xf>
    <xf numFmtId="0" fontId="10" fillId="0" borderId="0" xfId="41" applyFont="1" applyFill="1" applyAlignment="1">
      <alignment horizontal="left"/>
    </xf>
    <xf numFmtId="0" fontId="10" fillId="0" borderId="0" xfId="41" applyFont="1" applyFill="1"/>
    <xf numFmtId="49" fontId="19" fillId="0" borderId="0" xfId="41" applyNumberFormat="1" applyFont="1" applyFill="1" applyAlignment="1">
      <alignment vertical="center"/>
    </xf>
    <xf numFmtId="0" fontId="19" fillId="0" borderId="0" xfId="41" applyFont="1" applyFill="1" applyAlignment="1">
      <alignment vertical="center"/>
    </xf>
    <xf numFmtId="0" fontId="12" fillId="0" borderId="1" xfId="41" applyFont="1" applyFill="1" applyBorder="1" applyAlignment="1">
      <alignment horizontal="center" vertical="center" wrapText="1"/>
    </xf>
    <xf numFmtId="0" fontId="12" fillId="0" borderId="2" xfId="41" applyFont="1" applyFill="1" applyBorder="1" applyAlignment="1">
      <alignment horizontal="center" vertical="center" wrapText="1"/>
    </xf>
    <xf numFmtId="49" fontId="12" fillId="0" borderId="8" xfId="41" applyNumberFormat="1" applyFont="1" applyFill="1" applyBorder="1" applyAlignment="1">
      <alignment vertical="center" wrapText="1"/>
    </xf>
    <xf numFmtId="165" fontId="12" fillId="0" borderId="1" xfId="41" applyNumberFormat="1" applyFont="1" applyFill="1" applyBorder="1" applyAlignment="1">
      <alignment horizontal="center" vertical="center" wrapText="1"/>
    </xf>
    <xf numFmtId="0" fontId="15" fillId="0" borderId="1" xfId="41" applyFont="1" applyFill="1" applyBorder="1" applyAlignment="1">
      <alignment vertical="center" wrapText="1"/>
    </xf>
    <xf numFmtId="0" fontId="15" fillId="0" borderId="1" xfId="41" applyFont="1" applyFill="1" applyBorder="1" applyAlignment="1">
      <alignment horizontal="center" vertical="center" wrapText="1"/>
    </xf>
    <xf numFmtId="165" fontId="15" fillId="0" borderId="1" xfId="41" applyNumberFormat="1" applyFont="1" applyFill="1" applyBorder="1" applyAlignment="1">
      <alignment horizontal="center" vertical="center" wrapText="1"/>
    </xf>
    <xf numFmtId="3" fontId="9" fillId="0" borderId="0" xfId="41" applyNumberFormat="1" applyFont="1" applyFill="1" applyAlignment="1">
      <alignment vertical="center"/>
    </xf>
    <xf numFmtId="0" fontId="10" fillId="0" borderId="0" xfId="41" applyFont="1" applyFill="1" applyBorder="1"/>
    <xf numFmtId="0" fontId="20" fillId="0" borderId="1" xfId="41" applyFont="1" applyFill="1" applyBorder="1" applyAlignment="1">
      <alignment horizontal="center" vertical="center" wrapText="1"/>
    </xf>
    <xf numFmtId="49" fontId="9" fillId="0" borderId="0" xfId="41" applyNumberFormat="1" applyFont="1" applyFill="1" applyBorder="1" applyAlignment="1">
      <alignment vertical="center"/>
    </xf>
    <xf numFmtId="0" fontId="9" fillId="0" borderId="0" xfId="41" applyFont="1" applyFill="1" applyBorder="1" applyAlignment="1">
      <alignment vertical="center" wrapText="1"/>
    </xf>
    <xf numFmtId="0" fontId="9" fillId="0" borderId="0" xfId="41" applyFont="1" applyFill="1" applyBorder="1" applyAlignment="1">
      <alignment horizontal="center" vertical="center" wrapText="1"/>
    </xf>
    <xf numFmtId="3" fontId="9" fillId="0" borderId="0" xfId="41" applyNumberFormat="1" applyFont="1" applyFill="1" applyBorder="1" applyAlignment="1">
      <alignment horizontal="center" vertical="center" wrapText="1"/>
    </xf>
    <xf numFmtId="0" fontId="9" fillId="0" borderId="0" xfId="41" applyFont="1" applyFill="1" applyAlignment="1">
      <alignment vertical="center" wrapText="1"/>
    </xf>
    <xf numFmtId="0" fontId="12" fillId="2" borderId="0" xfId="40" applyFont="1" applyFill="1" applyBorder="1" applyAlignment="1">
      <alignment vertical="center" wrapText="1"/>
    </xf>
    <xf numFmtId="49" fontId="12" fillId="2" borderId="0" xfId="40" applyNumberFormat="1" applyFont="1" applyFill="1" applyAlignment="1">
      <alignment vertical="center"/>
    </xf>
    <xf numFmtId="0" fontId="12" fillId="2" borderId="0" xfId="40" applyFont="1" applyFill="1" applyBorder="1" applyAlignment="1">
      <alignment vertical="center"/>
    </xf>
    <xf numFmtId="0" fontId="12" fillId="2" borderId="0" xfId="40" applyFont="1" applyFill="1" applyAlignment="1">
      <alignment vertical="center"/>
    </xf>
    <xf numFmtId="0" fontId="15" fillId="0" borderId="0" xfId="40" applyFont="1" applyFill="1" applyBorder="1" applyAlignment="1">
      <alignment vertical="top" wrapText="1"/>
    </xf>
    <xf numFmtId="49" fontId="15" fillId="0" borderId="0" xfId="40" applyNumberFormat="1" applyFont="1" applyFill="1" applyAlignment="1">
      <alignment vertical="top"/>
    </xf>
    <xf numFmtId="0" fontId="15" fillId="0" borderId="0" xfId="40" applyFont="1" applyFill="1" applyAlignment="1">
      <alignment vertical="top"/>
    </xf>
    <xf numFmtId="0" fontId="12" fillId="0" borderId="0" xfId="40" applyFont="1" applyFill="1" applyAlignment="1">
      <alignment vertical="top"/>
    </xf>
    <xf numFmtId="0" fontId="12" fillId="0" borderId="0" xfId="40" applyFont="1" applyFill="1" applyBorder="1" applyAlignment="1">
      <alignment vertical="center" wrapText="1"/>
    </xf>
    <xf numFmtId="49" fontId="15" fillId="0" borderId="0" xfId="40" applyNumberFormat="1" applyFont="1" applyFill="1" applyAlignment="1">
      <alignment vertical="center"/>
    </xf>
    <xf numFmtId="0" fontId="15" fillId="0" borderId="0" xfId="40" applyFont="1" applyFill="1" applyAlignment="1">
      <alignment vertical="center"/>
    </xf>
    <xf numFmtId="0" fontId="12" fillId="0" borderId="0" xfId="40" applyFont="1" applyFill="1" applyAlignment="1">
      <alignment vertical="center"/>
    </xf>
    <xf numFmtId="0" fontId="15" fillId="2" borderId="0" xfId="40" applyFont="1" applyFill="1" applyBorder="1" applyAlignment="1">
      <alignment vertical="center" wrapText="1"/>
    </xf>
    <xf numFmtId="0" fontId="12" fillId="2" borderId="1" xfId="40" applyFont="1" applyFill="1" applyBorder="1" applyAlignment="1">
      <alignment horizontal="center" vertical="center" wrapText="1"/>
    </xf>
    <xf numFmtId="0" fontId="12" fillId="0" borderId="1" xfId="40" applyFont="1" applyFill="1" applyBorder="1" applyAlignment="1">
      <alignment horizontal="center" vertical="center" wrapText="1"/>
    </xf>
    <xf numFmtId="0" fontId="12" fillId="2" borderId="6" xfId="40" applyFont="1" applyFill="1" applyBorder="1" applyAlignment="1">
      <alignment horizontal="left" vertical="center" wrapText="1"/>
    </xf>
    <xf numFmtId="1" fontId="12" fillId="0" borderId="1" xfId="40" applyNumberFormat="1" applyFont="1" applyFill="1" applyBorder="1" applyAlignment="1">
      <alignment horizontal="center" vertical="center" wrapText="1"/>
    </xf>
    <xf numFmtId="49" fontId="12" fillId="2" borderId="1" xfId="40" applyNumberFormat="1" applyFont="1" applyFill="1" applyBorder="1" applyAlignment="1">
      <alignment vertical="center" wrapText="1"/>
    </xf>
    <xf numFmtId="165" fontId="12" fillId="2" borderId="1" xfId="40" applyNumberFormat="1" applyFont="1" applyFill="1" applyBorder="1" applyAlignment="1">
      <alignment horizontal="center" vertical="center" wrapText="1"/>
    </xf>
    <xf numFmtId="165" fontId="12" fillId="0" borderId="1" xfId="40" applyNumberFormat="1" applyFont="1" applyFill="1" applyBorder="1" applyAlignment="1">
      <alignment horizontal="center" vertical="center" wrapText="1"/>
    </xf>
    <xf numFmtId="0" fontId="15" fillId="2" borderId="1" xfId="40" applyFont="1" applyFill="1" applyBorder="1" applyAlignment="1">
      <alignment vertical="center" wrapText="1"/>
    </xf>
    <xf numFmtId="0" fontId="15" fillId="2" borderId="1" xfId="40" applyFont="1" applyFill="1" applyBorder="1" applyAlignment="1">
      <alignment horizontal="center" vertical="center" wrapText="1"/>
    </xf>
    <xf numFmtId="165" fontId="15" fillId="2" borderId="1" xfId="40" applyNumberFormat="1" applyFont="1" applyFill="1" applyBorder="1" applyAlignment="1">
      <alignment horizontal="center" vertical="center" wrapText="1"/>
    </xf>
    <xf numFmtId="165" fontId="15" fillId="0" borderId="1" xfId="40" applyNumberFormat="1" applyFont="1" applyFill="1" applyBorder="1" applyAlignment="1">
      <alignment horizontal="center" vertical="center" wrapText="1"/>
    </xf>
    <xf numFmtId="0" fontId="12" fillId="2" borderId="0" xfId="40" applyFont="1" applyFill="1" applyAlignment="1">
      <alignment vertical="center" wrapText="1"/>
    </xf>
    <xf numFmtId="0" fontId="9" fillId="0" borderId="0" xfId="1" applyFont="1" applyFill="1" applyAlignment="1">
      <alignment horizontal="right" vertical="center"/>
    </xf>
    <xf numFmtId="171" fontId="17" fillId="0" borderId="1" xfId="0" applyNumberFormat="1" applyFont="1" applyBorder="1" applyAlignment="1">
      <alignment horizontal="center" vertical="center" wrapText="1"/>
    </xf>
    <xf numFmtId="171" fontId="10" fillId="0" borderId="1" xfId="0" applyNumberFormat="1" applyFont="1" applyBorder="1" applyAlignment="1">
      <alignment horizontal="center" vertical="center" wrapText="1"/>
    </xf>
    <xf numFmtId="0" fontId="9" fillId="0" borderId="1" xfId="1"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Alignment="1">
      <alignment horizontal="left"/>
    </xf>
    <xf numFmtId="3" fontId="0" fillId="0" borderId="1" xfId="0" applyNumberFormat="1" applyBorder="1" applyAlignment="1">
      <alignment horizontal="center"/>
    </xf>
    <xf numFmtId="0" fontId="63" fillId="0" borderId="1" xfId="0" applyFont="1" applyBorder="1"/>
    <xf numFmtId="0" fontId="63" fillId="0" borderId="0" xfId="0" applyFont="1"/>
    <xf numFmtId="165" fontId="0" fillId="0" borderId="1" xfId="0" applyNumberFormat="1" applyBorder="1"/>
    <xf numFmtId="165" fontId="63" fillId="0" borderId="1" xfId="0" applyNumberFormat="1" applyFont="1" applyBorder="1"/>
    <xf numFmtId="0" fontId="63" fillId="0" borderId="1" xfId="0" applyFont="1" applyBorder="1" applyAlignment="1">
      <alignment horizontal="center" vertical="center"/>
    </xf>
    <xf numFmtId="165" fontId="0" fillId="0" borderId="0" xfId="0" applyNumberFormat="1"/>
    <xf numFmtId="165" fontId="63" fillId="0" borderId="0" xfId="0" applyNumberFormat="1" applyFont="1"/>
    <xf numFmtId="3" fontId="31" fillId="0" borderId="1" xfId="31" applyNumberFormat="1" applyFont="1" applyFill="1" applyBorder="1" applyAlignment="1">
      <alignment horizontal="center" vertical="center" wrapText="1"/>
    </xf>
    <xf numFmtId="3" fontId="35" fillId="0" borderId="1" xfId="31" applyNumberFormat="1" applyFont="1" applyFill="1" applyBorder="1" applyAlignment="1">
      <alignment horizontal="center" vertical="center" wrapText="1"/>
    </xf>
    <xf numFmtId="0" fontId="26" fillId="0" borderId="12" xfId="4" applyNumberFormat="1" applyFont="1" applyFill="1" applyBorder="1" applyAlignment="1" applyProtection="1">
      <alignment horizontal="center" vertical="center" wrapText="1"/>
    </xf>
    <xf numFmtId="0" fontId="26" fillId="0" borderId="1" xfId="4" applyNumberFormat="1" applyFont="1" applyFill="1" applyBorder="1" applyAlignment="1" applyProtection="1">
      <alignment horizontal="center" vertical="center" wrapText="1"/>
    </xf>
    <xf numFmtId="0" fontId="12" fillId="2" borderId="15" xfId="5" applyFont="1" applyFill="1" applyBorder="1" applyAlignment="1">
      <alignment horizontal="center" vertical="center" wrapText="1"/>
    </xf>
    <xf numFmtId="49" fontId="30" fillId="0" borderId="0" xfId="4" applyNumberFormat="1" applyFont="1" applyFill="1" applyAlignment="1" applyProtection="1">
      <alignment vertical="center"/>
    </xf>
    <xf numFmtId="3" fontId="12" fillId="2" borderId="1" xfId="31" applyNumberFormat="1" applyFont="1" applyFill="1" applyBorder="1" applyAlignment="1">
      <alignment horizontal="center" vertical="center" wrapText="1"/>
    </xf>
    <xf numFmtId="3" fontId="30" fillId="2" borderId="1" xfId="31" applyNumberFormat="1" applyFont="1" applyFill="1" applyBorder="1" applyAlignment="1">
      <alignment horizontal="center" vertical="center" wrapText="1"/>
    </xf>
    <xf numFmtId="165" fontId="26" fillId="2" borderId="1" xfId="4" applyNumberFormat="1" applyFont="1" applyFill="1" applyBorder="1" applyAlignment="1" applyProtection="1">
      <alignment horizontal="center" vertical="center" wrapText="1"/>
    </xf>
    <xf numFmtId="165" fontId="25" fillId="2" borderId="1" xfId="4" applyNumberFormat="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17" applyFont="1" applyFill="1" applyBorder="1" applyAlignment="1">
      <alignment horizontal="center" vertical="center" wrapText="1"/>
    </xf>
    <xf numFmtId="0" fontId="64" fillId="0" borderId="0" xfId="7" applyFont="1" applyFill="1"/>
    <xf numFmtId="0" fontId="12" fillId="0" borderId="28" xfId="20" applyFont="1" applyFill="1" applyBorder="1" applyAlignment="1">
      <alignment horizontal="center" vertical="center" wrapText="1"/>
    </xf>
    <xf numFmtId="0" fontId="12" fillId="0" borderId="15" xfId="20" applyFont="1" applyFill="1" applyBorder="1" applyAlignment="1">
      <alignment horizontal="center" vertical="center" wrapText="1"/>
    </xf>
    <xf numFmtId="0" fontId="9" fillId="6" borderId="1" xfId="20" applyFont="1" applyFill="1" applyBorder="1" applyAlignment="1">
      <alignment vertical="center"/>
    </xf>
    <xf numFmtId="0" fontId="66" fillId="0" borderId="0" xfId="7" applyFont="1"/>
    <xf numFmtId="0" fontId="66" fillId="0" borderId="0" xfId="7" applyFont="1" applyFill="1"/>
    <xf numFmtId="0" fontId="12" fillId="0" borderId="6" xfId="20" applyFont="1" applyFill="1" applyBorder="1" applyAlignment="1">
      <alignment horizontal="left" vertical="center" wrapText="1"/>
    </xf>
    <xf numFmtId="0" fontId="12" fillId="0" borderId="33" xfId="20" applyFont="1" applyFill="1" applyBorder="1" applyAlignment="1">
      <alignment horizontal="center" vertical="center" wrapText="1"/>
    </xf>
    <xf numFmtId="0" fontId="9" fillId="6" borderId="10" xfId="20" applyFont="1" applyFill="1" applyBorder="1" applyAlignment="1">
      <alignment vertical="center"/>
    </xf>
    <xf numFmtId="0" fontId="12" fillId="0" borderId="34" xfId="20" applyFont="1" applyFill="1" applyBorder="1" applyAlignment="1">
      <alignment horizontal="center" vertical="center" wrapText="1"/>
    </xf>
    <xf numFmtId="0" fontId="12" fillId="2" borderId="0" xfId="0" applyFont="1" applyFill="1" applyBorder="1" applyAlignment="1">
      <alignment vertical="center" wrapText="1"/>
    </xf>
    <xf numFmtId="49" fontId="15" fillId="2" borderId="0" xfId="0" applyNumberFormat="1" applyFont="1" applyFill="1" applyAlignment="1">
      <alignment vertical="center"/>
    </xf>
    <xf numFmtId="0" fontId="15" fillId="2" borderId="0" xfId="0" applyFont="1" applyFill="1" applyAlignment="1">
      <alignment vertical="center"/>
    </xf>
    <xf numFmtId="0" fontId="12" fillId="0" borderId="24" xfId="39" applyFont="1" applyFill="1" applyBorder="1" applyAlignment="1">
      <alignment horizontal="left" vertical="center" wrapText="1"/>
    </xf>
    <xf numFmtId="0" fontId="12" fillId="0" borderId="2" xfId="27" applyFont="1" applyFill="1" applyBorder="1" applyAlignment="1">
      <alignment horizontal="center" vertical="center" wrapText="1"/>
    </xf>
    <xf numFmtId="0" fontId="12" fillId="0" borderId="1" xfId="27" applyFont="1" applyFill="1" applyBorder="1" applyAlignment="1">
      <alignment horizontal="center" vertical="center" wrapText="1"/>
    </xf>
    <xf numFmtId="0" fontId="12" fillId="6" borderId="1" xfId="20" applyFont="1" applyFill="1" applyBorder="1" applyAlignment="1">
      <alignment vertical="center"/>
    </xf>
    <xf numFmtId="0" fontId="12" fillId="0" borderId="6" xfId="27" applyFont="1" applyFill="1" applyBorder="1" applyAlignment="1">
      <alignment horizontal="center" vertical="center" wrapText="1"/>
    </xf>
    <xf numFmtId="0" fontId="12" fillId="0" borderId="0" xfId="0" applyFont="1" applyFill="1" applyAlignment="1">
      <alignment horizontal="center"/>
    </xf>
    <xf numFmtId="0" fontId="10" fillId="0" borderId="0" xfId="0" applyFont="1" applyFill="1" applyAlignment="1">
      <alignment horizontal="center"/>
    </xf>
    <xf numFmtId="0" fontId="11" fillId="0" borderId="0" xfId="37" applyFont="1" applyFill="1" applyAlignment="1">
      <alignment horizontal="center"/>
    </xf>
    <xf numFmtId="164" fontId="11" fillId="0" borderId="0" xfId="38" applyFont="1" applyFill="1" applyAlignment="1">
      <alignment horizontal="center"/>
    </xf>
    <xf numFmtId="0" fontId="20" fillId="0" borderId="0" xfId="39" applyFont="1" applyFill="1" applyBorder="1" applyAlignment="1">
      <alignment horizontal="left" vertical="center" wrapText="1"/>
    </xf>
    <xf numFmtId="0" fontId="15" fillId="0" borderId="1" xfId="39" applyFont="1" applyFill="1" applyBorder="1" applyAlignment="1">
      <alignment horizontal="center" vertical="center" wrapText="1"/>
    </xf>
    <xf numFmtId="0" fontId="12" fillId="0" borderId="0" xfId="39" applyFont="1" applyFill="1" applyBorder="1" applyAlignment="1">
      <alignment horizontal="left" vertical="center" wrapText="1"/>
    </xf>
    <xf numFmtId="0" fontId="15" fillId="0" borderId="0" xfId="39" applyFont="1" applyFill="1" applyBorder="1" applyAlignment="1">
      <alignment horizontal="left" vertical="center" wrapText="1"/>
    </xf>
    <xf numFmtId="0" fontId="12" fillId="0" borderId="0" xfId="39" applyFont="1" applyFill="1" applyAlignment="1">
      <alignment horizontal="left" wrapText="1"/>
    </xf>
    <xf numFmtId="0" fontId="10" fillId="0" borderId="0" xfId="39" applyFont="1" applyFill="1" applyAlignment="1">
      <alignment horizontal="left" wrapText="1"/>
    </xf>
    <xf numFmtId="0" fontId="26" fillId="0" borderId="0" xfId="20" applyFont="1" applyFill="1" applyAlignment="1">
      <alignment horizontal="center"/>
    </xf>
    <xf numFmtId="0" fontId="9" fillId="0" borderId="1" xfId="39" applyFont="1" applyFill="1" applyBorder="1" applyAlignment="1">
      <alignment horizontal="center" vertical="center" wrapText="1"/>
    </xf>
    <xf numFmtId="0" fontId="12" fillId="0" borderId="1" xfId="39" applyFont="1" applyFill="1" applyBorder="1" applyAlignment="1">
      <alignment horizontal="center" vertical="center" wrapText="1"/>
    </xf>
    <xf numFmtId="0" fontId="15" fillId="0" borderId="0" xfId="39" applyFont="1" applyFill="1" applyBorder="1" applyAlignment="1">
      <alignment horizontal="left" vertical="top" wrapText="1"/>
    </xf>
    <xf numFmtId="0" fontId="26" fillId="0" borderId="0" xfId="0" applyFont="1" applyFill="1" applyAlignment="1">
      <alignment horizontal="left" vertical="center" wrapText="1"/>
    </xf>
    <xf numFmtId="0" fontId="10" fillId="0" borderId="0" xfId="0" applyFont="1" applyFill="1" applyAlignment="1">
      <alignment horizontal="left" vertical="center" wrapText="1"/>
    </xf>
    <xf numFmtId="0" fontId="16" fillId="0" borderId="0" xfId="39" applyFont="1" applyFill="1" applyBorder="1" applyAlignment="1">
      <alignment horizontal="left" vertical="center" wrapText="1"/>
    </xf>
    <xf numFmtId="0" fontId="12" fillId="0" borderId="2" xfId="39" applyFont="1" applyFill="1" applyBorder="1" applyAlignment="1">
      <alignment horizontal="center" vertical="center" wrapText="1"/>
    </xf>
    <xf numFmtId="0" fontId="12" fillId="0" borderId="6" xfId="39" applyFont="1" applyFill="1" applyBorder="1" applyAlignment="1">
      <alignment horizontal="center" vertical="center" wrapText="1"/>
    </xf>
    <xf numFmtId="0" fontId="12" fillId="0" borderId="7" xfId="39" applyFont="1" applyFill="1" applyBorder="1" applyAlignment="1">
      <alignment horizontal="center" vertical="center" wrapText="1"/>
    </xf>
    <xf numFmtId="0" fontId="12" fillId="0" borderId="3" xfId="39" applyFont="1" applyFill="1" applyBorder="1" applyAlignment="1">
      <alignment horizontal="center" vertical="center" wrapText="1"/>
    </xf>
    <xf numFmtId="0" fontId="12" fillId="0" borderId="4" xfId="39" applyFont="1" applyFill="1" applyBorder="1" applyAlignment="1">
      <alignment horizontal="center" vertical="center" wrapText="1"/>
    </xf>
    <xf numFmtId="0" fontId="12" fillId="0" borderId="5" xfId="39" applyFont="1" applyFill="1" applyBorder="1" applyAlignment="1">
      <alignment horizontal="center" vertical="center" wrapText="1"/>
    </xf>
    <xf numFmtId="0" fontId="14" fillId="0" borderId="0" xfId="37" applyFont="1" applyFill="1" applyAlignment="1">
      <alignment horizontal="center"/>
    </xf>
    <xf numFmtId="0" fontId="15" fillId="0" borderId="0" xfId="23" applyFont="1" applyFill="1" applyBorder="1" applyAlignment="1">
      <alignment horizontal="left" vertical="center" wrapText="1"/>
    </xf>
    <xf numFmtId="0" fontId="12" fillId="2" borderId="1" xfId="23" applyFont="1" applyFill="1" applyBorder="1" applyAlignment="1">
      <alignment horizontal="center" vertical="center" wrapText="1"/>
    </xf>
    <xf numFmtId="0" fontId="12" fillId="2" borderId="6" xfId="23" applyFont="1" applyFill="1" applyBorder="1" applyAlignment="1">
      <alignment horizontal="center" vertical="center" wrapText="1"/>
    </xf>
    <xf numFmtId="0" fontId="12" fillId="3" borderId="0" xfId="5" applyFont="1" applyFill="1" applyBorder="1" applyAlignment="1">
      <alignment horizontal="left" vertical="center" wrapText="1"/>
    </xf>
    <xf numFmtId="0" fontId="10" fillId="0" borderId="2" xfId="23" applyFont="1" applyBorder="1" applyAlignment="1">
      <alignment horizontal="center" vertical="center" wrapText="1"/>
    </xf>
    <xf numFmtId="0" fontId="10" fillId="0" borderId="6" xfId="23" applyFont="1" applyBorder="1" applyAlignment="1">
      <alignment horizontal="center" vertical="center" wrapText="1"/>
    </xf>
    <xf numFmtId="0" fontId="10" fillId="0" borderId="1" xfId="23" applyFont="1" applyBorder="1" applyAlignment="1">
      <alignment horizontal="center" vertical="center" wrapText="1"/>
    </xf>
    <xf numFmtId="0" fontId="12" fillId="0" borderId="0" xfId="23" applyFont="1" applyFill="1" applyBorder="1" applyAlignment="1">
      <alignment horizontal="left" vertical="center" wrapText="1"/>
    </xf>
    <xf numFmtId="0" fontId="15" fillId="0" borderId="23" xfId="23" applyFont="1" applyFill="1" applyBorder="1" applyAlignment="1">
      <alignment horizontal="left" vertical="center" wrapText="1"/>
    </xf>
    <xf numFmtId="0" fontId="15" fillId="2" borderId="8" xfId="23" applyFont="1" applyFill="1" applyBorder="1" applyAlignment="1">
      <alignment horizontal="center" vertical="center" wrapText="1"/>
    </xf>
    <xf numFmtId="0" fontId="15" fillId="2" borderId="9" xfId="23" applyFont="1" applyFill="1" applyBorder="1" applyAlignment="1">
      <alignment horizontal="center" vertical="center" wrapText="1"/>
    </xf>
    <xf numFmtId="0" fontId="15" fillId="2" borderId="10" xfId="23" applyFont="1" applyFill="1" applyBorder="1" applyAlignment="1">
      <alignment horizontal="center" vertical="center" wrapText="1"/>
    </xf>
    <xf numFmtId="0" fontId="15" fillId="2" borderId="0" xfId="23" applyFont="1" applyFill="1" applyBorder="1" applyAlignment="1">
      <alignment horizontal="left" vertical="center" wrapText="1"/>
    </xf>
    <xf numFmtId="0" fontId="9" fillId="2" borderId="7" xfId="23" applyFont="1" applyFill="1" applyBorder="1" applyAlignment="1">
      <alignment horizontal="center" vertical="center" wrapText="1"/>
    </xf>
    <xf numFmtId="0" fontId="9" fillId="2" borderId="6" xfId="23" applyFont="1" applyFill="1" applyBorder="1" applyAlignment="1">
      <alignment horizontal="center" vertical="center" wrapText="1"/>
    </xf>
    <xf numFmtId="0" fontId="9" fillId="2" borderId="2" xfId="23" applyFont="1" applyFill="1" applyBorder="1" applyAlignment="1">
      <alignment horizontal="center" vertical="center" wrapText="1"/>
    </xf>
    <xf numFmtId="0" fontId="9" fillId="2" borderId="23" xfId="23" applyFont="1" applyFill="1" applyBorder="1" applyAlignment="1">
      <alignment horizontal="center" vertical="center" wrapText="1"/>
    </xf>
    <xf numFmtId="0" fontId="12" fillId="2" borderId="2" xfId="23" applyFont="1" applyFill="1" applyBorder="1" applyAlignment="1">
      <alignment horizontal="center" vertical="center" wrapText="1"/>
    </xf>
    <xf numFmtId="0" fontId="12" fillId="2" borderId="8" xfId="23" applyFont="1" applyFill="1" applyBorder="1" applyAlignment="1">
      <alignment horizontal="center" vertical="center" wrapText="1"/>
    </xf>
    <xf numFmtId="0" fontId="12" fillId="2" borderId="9" xfId="23" applyFont="1" applyFill="1" applyBorder="1" applyAlignment="1">
      <alignment horizontal="center" vertical="center" wrapText="1"/>
    </xf>
    <xf numFmtId="0" fontId="12" fillId="2" borderId="10" xfId="23" applyFont="1" applyFill="1" applyBorder="1" applyAlignment="1">
      <alignment horizontal="center" vertical="center" wrapText="1"/>
    </xf>
    <xf numFmtId="0" fontId="12" fillId="2" borderId="0" xfId="23" applyFont="1" applyFill="1" applyBorder="1" applyAlignment="1">
      <alignment horizontal="left" vertical="center" wrapText="1"/>
    </xf>
    <xf numFmtId="0" fontId="12" fillId="2" borderId="7" xfId="23" applyFont="1" applyFill="1" applyBorder="1" applyAlignment="1">
      <alignment horizontal="center" vertical="center" wrapText="1"/>
    </xf>
    <xf numFmtId="0" fontId="12" fillId="2" borderId="3" xfId="23" applyFont="1" applyFill="1" applyBorder="1" applyAlignment="1">
      <alignment horizontal="center" vertical="center" wrapText="1"/>
    </xf>
    <xf numFmtId="0" fontId="12" fillId="2" borderId="4" xfId="23" applyFont="1" applyFill="1" applyBorder="1" applyAlignment="1">
      <alignment horizontal="center" vertical="center" wrapText="1"/>
    </xf>
    <xf numFmtId="0" fontId="12" fillId="2" borderId="5" xfId="23" applyFont="1" applyFill="1" applyBorder="1" applyAlignment="1">
      <alignment horizontal="center" vertical="center" wrapText="1"/>
    </xf>
    <xf numFmtId="0" fontId="25" fillId="3" borderId="0" xfId="5" applyFont="1" applyFill="1" applyBorder="1" applyAlignment="1">
      <alignment horizontal="center"/>
    </xf>
    <xf numFmtId="0" fontId="40" fillId="3" borderId="0" xfId="5" applyFont="1" applyFill="1" applyBorder="1" applyAlignment="1">
      <alignment horizontal="center"/>
    </xf>
    <xf numFmtId="0" fontId="26" fillId="3" borderId="0" xfId="5" applyFont="1" applyFill="1" applyBorder="1" applyAlignment="1">
      <alignment horizontal="center"/>
    </xf>
    <xf numFmtId="0" fontId="12" fillId="2" borderId="0" xfId="23" applyFont="1" applyFill="1" applyAlignment="1">
      <alignment horizontal="left" vertical="center" wrapText="1"/>
    </xf>
    <xf numFmtId="0" fontId="12" fillId="0" borderId="0" xfId="5" applyFont="1" applyBorder="1" applyAlignment="1">
      <alignment horizontal="left" vertical="center" wrapText="1"/>
    </xf>
    <xf numFmtId="0" fontId="12" fillId="0" borderId="0" xfId="31" applyFont="1" applyFill="1" applyBorder="1" applyAlignment="1">
      <alignment horizontal="left" vertical="center" wrapText="1"/>
    </xf>
    <xf numFmtId="0" fontId="11" fillId="0" borderId="0" xfId="31" applyFont="1" applyFill="1" applyAlignment="1">
      <alignment horizontal="center"/>
    </xf>
    <xf numFmtId="164" fontId="11" fillId="0" borderId="0" xfId="30" applyFont="1" applyFill="1" applyAlignment="1">
      <alignment horizontal="center"/>
    </xf>
    <xf numFmtId="0" fontId="14" fillId="0" borderId="0" xfId="31" applyFont="1" applyFill="1" applyAlignment="1">
      <alignment horizontal="center"/>
    </xf>
    <xf numFmtId="0" fontId="10" fillId="0" borderId="0" xfId="31" applyFont="1" applyFill="1" applyAlignment="1">
      <alignment horizontal="center"/>
    </xf>
    <xf numFmtId="0" fontId="10" fillId="0" borderId="0" xfId="0" applyFont="1" applyFill="1" applyAlignment="1">
      <alignment horizontal="left"/>
    </xf>
    <xf numFmtId="0" fontId="12" fillId="0" borderId="0" xfId="0" applyFont="1" applyAlignment="1">
      <alignment horizontal="left"/>
    </xf>
    <xf numFmtId="0" fontId="10" fillId="0" borderId="0" xfId="0" applyFont="1" applyAlignment="1">
      <alignment horizontal="left"/>
    </xf>
    <xf numFmtId="0" fontId="56" fillId="0" borderId="0" xfId="31" applyFont="1" applyFill="1" applyBorder="1" applyAlignment="1">
      <alignment horizontal="left" vertical="center" wrapText="1"/>
    </xf>
    <xf numFmtId="0" fontId="12" fillId="0" borderId="0" xfId="31" applyFont="1" applyFill="1" applyAlignment="1">
      <alignment horizontal="left" vertical="center" wrapText="1"/>
    </xf>
    <xf numFmtId="0" fontId="15" fillId="0" borderId="0" xfId="31" applyFont="1" applyFill="1" applyBorder="1" applyAlignment="1">
      <alignment horizontal="left" vertical="center" wrapText="1"/>
    </xf>
    <xf numFmtId="0" fontId="12" fillId="0" borderId="0" xfId="31" applyFont="1" applyFill="1" applyAlignment="1">
      <alignment horizontal="left" wrapText="1"/>
    </xf>
    <xf numFmtId="0" fontId="10" fillId="0" borderId="0" xfId="31" applyFont="1" applyFill="1" applyAlignment="1">
      <alignment horizontal="left"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2" fillId="0" borderId="1" xfId="31" applyFont="1" applyFill="1" applyBorder="1" applyAlignment="1">
      <alignment horizontal="center" vertical="center" wrapText="1"/>
    </xf>
    <xf numFmtId="0" fontId="16" fillId="0" borderId="0" xfId="31" applyFont="1" applyFill="1" applyBorder="1" applyAlignment="1">
      <alignment horizontal="left" vertical="center" wrapText="1"/>
    </xf>
    <xf numFmtId="0" fontId="15" fillId="0" borderId="1" xfId="31" applyFont="1" applyFill="1" applyBorder="1" applyAlignment="1">
      <alignment horizontal="center" vertical="center" wrapText="1"/>
    </xf>
    <xf numFmtId="0" fontId="12" fillId="0" borderId="2" xfId="31" applyFont="1" applyFill="1" applyBorder="1" applyAlignment="1">
      <alignment horizontal="center" vertical="center" wrapText="1"/>
    </xf>
    <xf numFmtId="0" fontId="12" fillId="0" borderId="6" xfId="31" applyFont="1" applyFill="1" applyBorder="1" applyAlignment="1">
      <alignment horizontal="center" vertical="center" wrapText="1"/>
    </xf>
    <xf numFmtId="0" fontId="12" fillId="0" borderId="7" xfId="31" applyFont="1" applyFill="1" applyBorder="1" applyAlignment="1">
      <alignment horizontal="center" vertical="center" wrapText="1"/>
    </xf>
    <xf numFmtId="0" fontId="12" fillId="0" borderId="3" xfId="31" applyFont="1" applyFill="1" applyBorder="1" applyAlignment="1">
      <alignment horizontal="center" vertical="center" wrapText="1"/>
    </xf>
    <xf numFmtId="0" fontId="12" fillId="0" borderId="4" xfId="31" applyFont="1" applyFill="1" applyBorder="1" applyAlignment="1">
      <alignment horizontal="center" vertical="center" wrapText="1"/>
    </xf>
    <xf numFmtId="0" fontId="12" fillId="0" borderId="5" xfId="31" applyFont="1" applyFill="1" applyBorder="1" applyAlignment="1">
      <alignment horizontal="center" vertical="center" wrapText="1"/>
    </xf>
    <xf numFmtId="0" fontId="15" fillId="0" borderId="0" xfId="31" applyFont="1" applyFill="1" applyBorder="1" applyAlignment="1">
      <alignment horizontal="left" vertical="top" wrapText="1"/>
    </xf>
    <xf numFmtId="0" fontId="9" fillId="0" borderId="1" xfId="31" applyFont="1" applyFill="1" applyBorder="1" applyAlignment="1">
      <alignment horizontal="center" vertical="center" wrapText="1"/>
    </xf>
    <xf numFmtId="0" fontId="9" fillId="0" borderId="24" xfId="31" applyFont="1" applyFill="1" applyBorder="1" applyAlignment="1">
      <alignment horizontal="center" vertical="center" wrapText="1"/>
    </xf>
    <xf numFmtId="0" fontId="9" fillId="0" borderId="23" xfId="31" applyFont="1" applyFill="1" applyBorder="1" applyAlignment="1">
      <alignment horizontal="center" vertical="center" wrapText="1"/>
    </xf>
    <xf numFmtId="0" fontId="9" fillId="0" borderId="25" xfId="31" applyFont="1" applyFill="1" applyBorder="1" applyAlignment="1">
      <alignment horizontal="center" vertical="center" wrapText="1"/>
    </xf>
    <xf numFmtId="0" fontId="12" fillId="0" borderId="4" xfId="31" applyFont="1" applyFill="1" applyBorder="1" applyAlignment="1">
      <alignment horizontal="left" vertical="center" wrapText="1"/>
    </xf>
    <xf numFmtId="0" fontId="9" fillId="0" borderId="2" xfId="31" applyFont="1" applyFill="1" applyBorder="1" applyAlignment="1">
      <alignment horizontal="center" vertical="center" wrapText="1"/>
    </xf>
    <xf numFmtId="0" fontId="9" fillId="0" borderId="6" xfId="31" applyFont="1" applyFill="1" applyBorder="1" applyAlignment="1">
      <alignment horizontal="center" vertical="center" wrapText="1"/>
    </xf>
    <xf numFmtId="0" fontId="10" fillId="0" borderId="0" xfId="31" applyFont="1" applyFill="1" applyAlignment="1">
      <alignment horizontal="left" vertical="center" wrapText="1"/>
    </xf>
    <xf numFmtId="166" fontId="26" fillId="5" borderId="11" xfId="6" applyFont="1" applyFill="1" applyBorder="1" applyAlignment="1" applyProtection="1">
      <alignment horizontal="center" vertical="center" wrapText="1"/>
    </xf>
    <xf numFmtId="166" fontId="26" fillId="5" borderId="0" xfId="6" applyFont="1" applyFill="1" applyAlignment="1" applyProtection="1">
      <alignment horizontal="left" vertical="center" wrapText="1"/>
    </xf>
    <xf numFmtId="166" fontId="25" fillId="5" borderId="16" xfId="6" applyFont="1" applyFill="1" applyBorder="1" applyAlignment="1" applyProtection="1">
      <alignment horizontal="left" vertical="center" wrapText="1"/>
    </xf>
    <xf numFmtId="166" fontId="25" fillId="5" borderId="0" xfId="6" applyFont="1" applyFill="1" applyAlignment="1" applyProtection="1">
      <alignment horizontal="left" vertical="center" wrapText="1"/>
    </xf>
    <xf numFmtId="0" fontId="43" fillId="0" borderId="0" xfId="7" applyFill="1"/>
    <xf numFmtId="166" fontId="25" fillId="5" borderId="11" xfId="6" applyFont="1" applyFill="1" applyBorder="1" applyAlignment="1" applyProtection="1">
      <alignment horizontal="center" vertical="center" wrapText="1"/>
    </xf>
    <xf numFmtId="166" fontId="29" fillId="5" borderId="11" xfId="6" applyFont="1" applyFill="1" applyBorder="1" applyAlignment="1" applyProtection="1">
      <alignment horizontal="center" vertical="center" wrapText="1"/>
    </xf>
    <xf numFmtId="0" fontId="43" fillId="5" borderId="18" xfId="7" applyFill="1" applyBorder="1" applyAlignment="1">
      <alignment horizontal="center"/>
    </xf>
    <xf numFmtId="166" fontId="26" fillId="0" borderId="11" xfId="6" applyFont="1" applyFill="1" applyBorder="1" applyAlignment="1" applyProtection="1">
      <alignment horizontal="center" vertical="center" wrapText="1"/>
    </xf>
    <xf numFmtId="166" fontId="26" fillId="0" borderId="0" xfId="6" applyFont="1" applyFill="1" applyAlignment="1" applyProtection="1">
      <alignment horizontal="left" wrapText="1"/>
    </xf>
    <xf numFmtId="166" fontId="25" fillId="5" borderId="0" xfId="6" applyFont="1" applyFill="1" applyAlignment="1" applyProtection="1">
      <alignment horizontal="center"/>
    </xf>
    <xf numFmtId="166" fontId="40" fillId="5" borderId="0" xfId="6" applyFont="1" applyFill="1" applyAlignment="1" applyProtection="1">
      <alignment horizontal="center"/>
    </xf>
    <xf numFmtId="166" fontId="26" fillId="5" borderId="0" xfId="6" applyFont="1" applyFill="1" applyAlignment="1" applyProtection="1">
      <alignment horizontal="center"/>
    </xf>
    <xf numFmtId="0" fontId="15" fillId="0" borderId="0" xfId="1" applyFont="1" applyFill="1" applyBorder="1" applyAlignment="1">
      <alignment horizontal="left" vertical="center" wrapText="1"/>
    </xf>
    <xf numFmtId="0" fontId="12" fillId="0" borderId="1" xfId="1" applyFont="1" applyFill="1" applyBorder="1" applyAlignment="1">
      <alignment horizontal="center" vertical="center" wrapText="1"/>
    </xf>
    <xf numFmtId="0" fontId="12" fillId="0" borderId="4" xfId="1" applyFont="1" applyFill="1" applyBorder="1" applyAlignment="1">
      <alignment horizontal="left" vertical="center" wrapText="1"/>
    </xf>
    <xf numFmtId="0" fontId="10" fillId="0" borderId="0" xfId="1" applyFont="1" applyFill="1" applyAlignment="1">
      <alignment horizontal="left" wrapText="1"/>
    </xf>
    <xf numFmtId="0" fontId="12" fillId="0" borderId="0"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15" fillId="0" borderId="0" xfId="1" applyFont="1" applyFill="1" applyBorder="1" applyAlignment="1">
      <alignment horizontal="left" vertical="top" wrapText="1"/>
    </xf>
    <xf numFmtId="0" fontId="9" fillId="0" borderId="1" xfId="1" applyFont="1" applyFill="1" applyBorder="1" applyAlignment="1">
      <alignment horizontal="center" vertical="center" wrapText="1"/>
    </xf>
    <xf numFmtId="0" fontId="12" fillId="0" borderId="0" xfId="1" applyFont="1" applyFill="1" applyAlignment="1">
      <alignment horizontal="left" wrapText="1"/>
    </xf>
    <xf numFmtId="0" fontId="15"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4" fillId="0" borderId="0" xfId="1" applyFont="1" applyFill="1" applyAlignment="1">
      <alignment horizontal="center"/>
    </xf>
    <xf numFmtId="0" fontId="11" fillId="0" borderId="0" xfId="1" applyFont="1" applyFill="1" applyAlignment="1">
      <alignment horizontal="center"/>
    </xf>
    <xf numFmtId="0" fontId="12" fillId="0" borderId="1" xfId="0" applyFont="1" applyFill="1" applyBorder="1" applyAlignment="1">
      <alignment horizontal="left" vertical="center" wrapText="1"/>
    </xf>
    <xf numFmtId="0" fontId="10" fillId="0" borderId="0" xfId="1" applyFont="1" applyFill="1" applyAlignment="1">
      <alignment horizontal="left" vertical="center" wrapText="1"/>
    </xf>
    <xf numFmtId="164" fontId="11" fillId="0" borderId="0" xfId="2" applyFont="1" applyFill="1" applyAlignment="1">
      <alignment horizontal="center"/>
    </xf>
    <xf numFmtId="0" fontId="12" fillId="3" borderId="11" xfId="5" applyFont="1" applyFill="1" applyBorder="1" applyAlignment="1">
      <alignment horizontal="center" vertical="center" wrapText="1"/>
    </xf>
    <xf numFmtId="0" fontId="15" fillId="3" borderId="0" xfId="5" applyFont="1" applyFill="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12" fillId="0" borderId="0" xfId="1" applyFont="1" applyFill="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6" fillId="0" borderId="1" xfId="4" applyNumberFormat="1" applyFont="1" applyFill="1" applyBorder="1" applyAlignment="1" applyProtection="1">
      <alignment horizontal="center" vertical="center" wrapText="1"/>
    </xf>
    <xf numFmtId="0" fontId="25" fillId="0" borderId="0" xfId="4" applyNumberFormat="1" applyFont="1" applyFill="1" applyAlignment="1" applyProtection="1">
      <alignment horizontal="left" vertical="center" wrapText="1"/>
    </xf>
    <xf numFmtId="0" fontId="26" fillId="0" borderId="0" xfId="4" applyNumberFormat="1" applyFont="1" applyFill="1" applyAlignment="1" applyProtection="1">
      <alignment horizontal="left" vertical="center" wrapText="1"/>
    </xf>
    <xf numFmtId="0" fontId="12" fillId="0" borderId="0" xfId="17" applyFont="1" applyFill="1" applyAlignment="1">
      <alignment horizontal="left" vertical="center" wrapText="1"/>
    </xf>
    <xf numFmtId="0" fontId="12" fillId="0" borderId="0" xfId="17" applyFont="1" applyFill="1" applyBorder="1" applyAlignment="1">
      <alignment horizontal="left" vertical="center" wrapText="1"/>
    </xf>
    <xf numFmtId="0" fontId="15" fillId="0" borderId="0" xfId="17" applyFont="1" applyFill="1" applyBorder="1" applyAlignment="1">
      <alignment horizontal="left" vertical="center" wrapText="1"/>
    </xf>
    <xf numFmtId="0" fontId="12" fillId="0" borderId="0" xfId="17" applyFont="1" applyFill="1" applyAlignment="1">
      <alignment horizontal="left" wrapText="1"/>
    </xf>
    <xf numFmtId="0" fontId="10" fillId="0" borderId="0" xfId="17" applyFont="1" applyFill="1" applyAlignment="1">
      <alignment horizontal="left" wrapText="1"/>
    </xf>
    <xf numFmtId="0" fontId="15" fillId="0" borderId="1" xfId="17" applyFont="1" applyFill="1" applyBorder="1" applyAlignment="1">
      <alignment horizontal="center" vertical="center" wrapText="1"/>
    </xf>
    <xf numFmtId="0" fontId="12" fillId="0" borderId="2" xfId="17" applyFont="1" applyFill="1" applyBorder="1" applyAlignment="1">
      <alignment horizontal="center" vertical="center" wrapText="1"/>
    </xf>
    <xf numFmtId="0" fontId="12" fillId="0" borderId="6" xfId="17" applyFont="1" applyFill="1" applyBorder="1" applyAlignment="1">
      <alignment horizontal="center" vertical="center" wrapText="1"/>
    </xf>
    <xf numFmtId="0" fontId="12" fillId="0" borderId="7" xfId="17" applyFont="1" applyFill="1" applyBorder="1" applyAlignment="1">
      <alignment horizontal="center" vertical="center" wrapText="1"/>
    </xf>
    <xf numFmtId="0" fontId="12" fillId="0" borderId="3" xfId="17" applyFont="1" applyFill="1" applyBorder="1" applyAlignment="1">
      <alignment horizontal="center" vertical="center" wrapText="1"/>
    </xf>
    <xf numFmtId="0" fontId="12" fillId="0" borderId="4" xfId="17" applyFont="1" applyFill="1" applyBorder="1" applyAlignment="1">
      <alignment horizontal="center" vertical="center" wrapText="1"/>
    </xf>
    <xf numFmtId="0" fontId="12" fillId="0" borderId="5" xfId="17" applyFont="1" applyFill="1" applyBorder="1" applyAlignment="1">
      <alignment horizontal="center" vertical="center" wrapText="1"/>
    </xf>
    <xf numFmtId="0" fontId="15" fillId="0" borderId="0" xfId="17" applyFont="1" applyFill="1" applyBorder="1" applyAlignment="1">
      <alignment horizontal="left" vertical="top" wrapText="1"/>
    </xf>
    <xf numFmtId="0" fontId="9" fillId="0" borderId="1" xfId="17" applyFont="1" applyFill="1" applyBorder="1" applyAlignment="1">
      <alignment horizontal="center" vertical="center" wrapText="1"/>
    </xf>
    <xf numFmtId="0" fontId="12" fillId="0" borderId="1" xfId="17" applyFont="1" applyFill="1" applyBorder="1" applyAlignment="1">
      <alignment horizontal="center" vertical="center" wrapText="1"/>
    </xf>
    <xf numFmtId="0" fontId="12" fillId="0" borderId="4" xfId="17" applyFont="1" applyFill="1" applyBorder="1" applyAlignment="1">
      <alignment horizontal="left" vertical="center" wrapText="1"/>
    </xf>
    <xf numFmtId="0" fontId="9" fillId="0" borderId="2" xfId="17" applyFont="1" applyFill="1" applyBorder="1" applyAlignment="1">
      <alignment horizontal="center" vertical="center" wrapText="1"/>
    </xf>
    <xf numFmtId="0" fontId="9" fillId="0" borderId="6" xfId="17" applyFont="1" applyFill="1" applyBorder="1" applyAlignment="1">
      <alignment horizontal="center" vertical="center" wrapText="1"/>
    </xf>
    <xf numFmtId="166" fontId="26" fillId="5" borderId="0" xfId="9" applyFont="1" applyFill="1" applyAlignment="1" applyProtection="1">
      <alignment horizontal="left" vertical="center" wrapText="1"/>
    </xf>
    <xf numFmtId="0" fontId="49" fillId="5" borderId="0" xfId="19" applyFill="1"/>
    <xf numFmtId="166" fontId="25" fillId="5" borderId="0" xfId="9" applyFont="1" applyFill="1" applyAlignment="1" applyProtection="1">
      <alignment horizontal="left" vertical="center" wrapText="1"/>
    </xf>
    <xf numFmtId="0" fontId="43" fillId="5" borderId="0" xfId="7" applyFill="1"/>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6" fillId="0" borderId="0" xfId="17" applyFont="1" applyFill="1" applyBorder="1" applyAlignment="1">
      <alignment horizontal="left" vertical="center" wrapText="1"/>
    </xf>
    <xf numFmtId="0" fontId="20" fillId="0" borderId="0" xfId="17" applyFont="1" applyFill="1" applyBorder="1" applyAlignment="1">
      <alignment horizontal="left" vertical="center" wrapText="1"/>
    </xf>
    <xf numFmtId="0" fontId="12" fillId="3" borderId="1" xfId="5" applyFont="1" applyFill="1" applyBorder="1" applyAlignment="1">
      <alignment horizontal="center" vertical="center" wrapText="1"/>
    </xf>
    <xf numFmtId="0" fontId="26" fillId="0" borderId="12" xfId="4" applyNumberFormat="1" applyFont="1" applyFill="1" applyBorder="1" applyAlignment="1" applyProtection="1">
      <alignment horizontal="center" vertical="center" wrapText="1"/>
    </xf>
    <xf numFmtId="0" fontId="26" fillId="0" borderId="0" xfId="20" applyFont="1" applyFill="1" applyAlignment="1">
      <alignment horizontal="left"/>
    </xf>
    <xf numFmtId="0" fontId="25" fillId="0" borderId="0" xfId="20" applyFont="1" applyFill="1" applyAlignment="1">
      <alignment horizontal="center"/>
    </xf>
    <xf numFmtId="0" fontId="40" fillId="0" borderId="0" xfId="20" applyFont="1" applyFill="1" applyAlignment="1">
      <alignment horizontal="center"/>
    </xf>
    <xf numFmtId="0" fontId="12" fillId="0" borderId="0" xfId="20" applyFont="1" applyFill="1" applyBorder="1" applyAlignment="1">
      <alignment horizontal="left" vertical="center" wrapText="1"/>
    </xf>
    <xf numFmtId="0" fontId="12" fillId="0" borderId="0" xfId="20" applyFont="1" applyFill="1" applyAlignment="1">
      <alignment horizontal="left" wrapText="1"/>
    </xf>
    <xf numFmtId="0" fontId="26" fillId="0" borderId="0" xfId="20" applyFont="1" applyFill="1" applyAlignment="1">
      <alignment horizontal="left" vertical="center" wrapText="1"/>
    </xf>
    <xf numFmtId="0" fontId="26" fillId="0" borderId="1" xfId="20" applyFont="1" applyFill="1" applyBorder="1" applyAlignment="1">
      <alignment horizontal="center" vertical="center" wrapText="1"/>
    </xf>
    <xf numFmtId="0" fontId="15" fillId="0" borderId="23" xfId="20" applyFont="1" applyFill="1" applyBorder="1" applyAlignment="1">
      <alignment horizontal="left" vertical="center" wrapText="1"/>
    </xf>
    <xf numFmtId="0" fontId="9" fillId="0" borderId="2" xfId="20" applyFont="1" applyFill="1" applyBorder="1" applyAlignment="1">
      <alignment horizontal="center" vertical="center" wrapText="1"/>
    </xf>
    <xf numFmtId="0" fontId="9" fillId="0" borderId="6" xfId="20" applyFont="1" applyFill="1" applyBorder="1" applyAlignment="1">
      <alignment horizontal="center" vertical="center" wrapText="1"/>
    </xf>
    <xf numFmtId="0" fontId="12" fillId="0" borderId="1" xfId="20" applyFont="1" applyFill="1" applyBorder="1" applyAlignment="1">
      <alignment horizontal="center" vertical="center" wrapText="1"/>
    </xf>
    <xf numFmtId="0" fontId="15" fillId="0" borderId="8" xfId="20" applyFont="1" applyFill="1" applyBorder="1" applyAlignment="1">
      <alignment horizontal="center" vertical="center" wrapText="1"/>
    </xf>
    <xf numFmtId="0" fontId="15" fillId="0" borderId="9" xfId="20" applyFont="1" applyFill="1" applyBorder="1" applyAlignment="1">
      <alignment horizontal="center" vertical="center" wrapText="1"/>
    </xf>
    <xf numFmtId="0" fontId="15" fillId="0" borderId="10" xfId="20" applyFont="1" applyFill="1" applyBorder="1" applyAlignment="1">
      <alignment horizontal="center" vertical="center" wrapText="1"/>
    </xf>
    <xf numFmtId="0" fontId="12" fillId="0" borderId="2" xfId="20" applyFont="1" applyFill="1" applyBorder="1" applyAlignment="1">
      <alignment horizontal="center" vertical="center" wrapText="1"/>
    </xf>
    <xf numFmtId="0" fontId="12" fillId="0" borderId="6" xfId="20" applyFont="1" applyFill="1" applyBorder="1" applyAlignment="1">
      <alignment horizontal="center" vertical="center" wrapText="1"/>
    </xf>
    <xf numFmtId="0" fontId="15" fillId="0" borderId="0" xfId="20" applyFont="1" applyFill="1" applyBorder="1" applyAlignment="1">
      <alignment horizontal="left" vertical="center" wrapText="1"/>
    </xf>
    <xf numFmtId="0" fontId="12" fillId="0" borderId="2" xfId="20" applyFont="1" applyFill="1" applyBorder="1" applyAlignment="1">
      <alignment horizontal="left" vertical="center" wrapText="1"/>
    </xf>
    <xf numFmtId="0" fontId="12" fillId="0" borderId="6" xfId="20" applyFont="1" applyFill="1" applyBorder="1" applyAlignment="1">
      <alignment horizontal="left" vertical="center" wrapText="1"/>
    </xf>
    <xf numFmtId="0" fontId="12" fillId="2" borderId="1" xfId="21" applyFont="1" applyFill="1" applyBorder="1" applyAlignment="1">
      <alignment horizontal="center" vertical="center" wrapText="1"/>
    </xf>
    <xf numFmtId="0" fontId="15" fillId="2" borderId="23" xfId="21" applyFont="1" applyFill="1" applyBorder="1" applyAlignment="1">
      <alignment horizontal="left" vertical="center" wrapText="1"/>
    </xf>
    <xf numFmtId="0" fontId="10" fillId="0" borderId="2" xfId="21" applyFont="1" applyBorder="1" applyAlignment="1">
      <alignment horizontal="center" vertical="center" wrapText="1"/>
    </xf>
    <xf numFmtId="0" fontId="10" fillId="0" borderId="6" xfId="21" applyFont="1" applyBorder="1" applyAlignment="1">
      <alignment horizontal="center" vertical="center" wrapText="1"/>
    </xf>
    <xf numFmtId="0" fontId="12" fillId="0" borderId="0" xfId="21" applyFont="1" applyFill="1" applyBorder="1" applyAlignment="1">
      <alignment horizontal="left" vertical="center" wrapText="1"/>
    </xf>
    <xf numFmtId="0" fontId="15" fillId="2" borderId="8" xfId="21" applyFont="1" applyFill="1" applyBorder="1" applyAlignment="1">
      <alignment horizontal="center" vertical="center" wrapText="1"/>
    </xf>
    <xf numFmtId="0" fontId="15" fillId="2" borderId="9" xfId="21" applyFont="1" applyFill="1" applyBorder="1" applyAlignment="1">
      <alignment horizontal="center" vertical="center" wrapText="1"/>
    </xf>
    <xf numFmtId="0" fontId="15" fillId="2" borderId="10" xfId="21" applyFont="1" applyFill="1" applyBorder="1" applyAlignment="1">
      <alignment horizontal="center" vertical="center" wrapText="1"/>
    </xf>
    <xf numFmtId="0" fontId="12" fillId="2" borderId="2" xfId="21" applyFont="1" applyFill="1" applyBorder="1" applyAlignment="1">
      <alignment horizontal="center" vertical="center" wrapText="1"/>
    </xf>
    <xf numFmtId="0" fontId="12" fillId="2" borderId="7" xfId="2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2" borderId="0" xfId="21" applyFont="1" applyFill="1" applyBorder="1" applyAlignment="1">
      <alignment horizontal="left" vertical="center" wrapText="1"/>
    </xf>
    <xf numFmtId="0" fontId="12" fillId="2" borderId="0" xfId="21" applyFont="1" applyFill="1" applyAlignment="1">
      <alignment horizontal="left" vertical="center" wrapText="1"/>
    </xf>
    <xf numFmtId="0" fontId="15" fillId="2" borderId="0" xfId="0" applyFont="1" applyFill="1" applyBorder="1" applyAlignment="1">
      <alignment horizontal="left" vertical="center" wrapText="1"/>
    </xf>
    <xf numFmtId="0" fontId="25" fillId="0" borderId="0" xfId="0" applyFont="1" applyFill="1" applyAlignment="1">
      <alignment horizontal="left" vertical="center" wrapText="1"/>
    </xf>
    <xf numFmtId="0" fontId="20" fillId="0" borderId="0" xfId="31" applyFont="1" applyFill="1" applyBorder="1" applyAlignment="1">
      <alignment horizontal="left" vertical="center" wrapText="1"/>
    </xf>
    <xf numFmtId="0" fontId="29" fillId="0" borderId="1" xfId="4" applyNumberFormat="1" applyFont="1" applyFill="1" applyBorder="1" applyAlignment="1" applyProtection="1">
      <alignment horizontal="center" vertical="center" wrapText="1"/>
    </xf>
    <xf numFmtId="0" fontId="2" fillId="0" borderId="0" xfId="31" applyNumberFormat="1" applyFill="1" applyBorder="1"/>
    <xf numFmtId="0" fontId="2" fillId="0" borderId="20" xfId="31" applyNumberFormat="1" applyFill="1" applyBorder="1"/>
    <xf numFmtId="0" fontId="26" fillId="3" borderId="1" xfId="4" applyNumberFormat="1" applyFont="1" applyFill="1" applyBorder="1" applyAlignment="1" applyProtection="1">
      <alignment horizontal="center" vertical="center" wrapText="1"/>
    </xf>
    <xf numFmtId="0" fontId="25" fillId="3" borderId="0" xfId="4" applyNumberFormat="1" applyFont="1" applyFill="1" applyBorder="1" applyAlignment="1" applyProtection="1">
      <alignment horizontal="left" vertical="center" wrapText="1"/>
    </xf>
    <xf numFmtId="0" fontId="25" fillId="3" borderId="0" xfId="4" applyNumberFormat="1" applyFont="1" applyFill="1" applyAlignment="1" applyProtection="1">
      <alignment horizontal="left" vertical="center" wrapText="1"/>
    </xf>
    <xf numFmtId="0" fontId="26" fillId="3" borderId="0" xfId="4" applyNumberFormat="1" applyFont="1" applyFill="1" applyAlignment="1" applyProtection="1">
      <alignment horizontal="left" vertical="center" wrapText="1"/>
    </xf>
    <xf numFmtId="0" fontId="26" fillId="3" borderId="12" xfId="4" applyNumberFormat="1" applyFont="1" applyFill="1" applyBorder="1" applyAlignment="1" applyProtection="1">
      <alignment horizontal="center" vertical="center" wrapText="1"/>
    </xf>
    <xf numFmtId="0" fontId="10" fillId="0" borderId="0" xfId="31" applyFont="1" applyFill="1" applyAlignment="1">
      <alignment horizontal="center" vertical="center"/>
    </xf>
    <xf numFmtId="0" fontId="2" fillId="0" borderId="0" xfId="31" applyNumberFormat="1" applyFill="1"/>
    <xf numFmtId="0" fontId="12" fillId="6" borderId="0" xfId="20" applyFont="1" applyFill="1" applyBorder="1" applyAlignment="1">
      <alignment horizontal="left" vertical="center" wrapText="1"/>
    </xf>
    <xf numFmtId="0" fontId="25" fillId="6" borderId="0" xfId="20" applyFont="1" applyFill="1" applyAlignment="1">
      <alignment horizontal="center"/>
    </xf>
    <xf numFmtId="0" fontId="40" fillId="6" borderId="0" xfId="20" applyFont="1" applyFill="1" applyAlignment="1">
      <alignment horizontal="center"/>
    </xf>
    <xf numFmtId="0" fontId="26" fillId="6" borderId="0" xfId="20" applyFont="1" applyFill="1" applyAlignment="1">
      <alignment horizontal="center"/>
    </xf>
    <xf numFmtId="0" fontId="12" fillId="6" borderId="0" xfId="20" applyFont="1" applyFill="1" applyAlignment="1">
      <alignment horizontal="left" vertical="center" wrapText="1"/>
    </xf>
    <xf numFmtId="0" fontId="15" fillId="6" borderId="0" xfId="20" applyFont="1" applyFill="1" applyBorder="1" applyAlignment="1">
      <alignment horizontal="left" vertical="center" wrapText="1"/>
    </xf>
    <xf numFmtId="0" fontId="26" fillId="0" borderId="2" xfId="20" applyFont="1" applyBorder="1" applyAlignment="1">
      <alignment horizontal="center" vertical="center" wrapText="1"/>
    </xf>
    <xf numFmtId="0" fontId="26" fillId="0" borderId="7" xfId="20" applyFont="1" applyBorder="1" applyAlignment="1">
      <alignment horizontal="center" vertical="center" wrapText="1"/>
    </xf>
    <xf numFmtId="0" fontId="15" fillId="6" borderId="23" xfId="20" applyFont="1" applyFill="1" applyBorder="1" applyAlignment="1">
      <alignment horizontal="left" vertical="center" wrapText="1"/>
    </xf>
    <xf numFmtId="0" fontId="15" fillId="6" borderId="8" xfId="20" applyFont="1" applyFill="1" applyBorder="1" applyAlignment="1">
      <alignment horizontal="center" vertical="center" wrapText="1"/>
    </xf>
    <xf numFmtId="0" fontId="15" fillId="6" borderId="9" xfId="20" applyFont="1" applyFill="1" applyBorder="1" applyAlignment="1">
      <alignment horizontal="center" vertical="center" wrapText="1"/>
    </xf>
    <xf numFmtId="0" fontId="15" fillId="6" borderId="10" xfId="20" applyFont="1" applyFill="1" applyBorder="1" applyAlignment="1">
      <alignment horizontal="center" vertical="center" wrapText="1"/>
    </xf>
    <xf numFmtId="0" fontId="12" fillId="6" borderId="2" xfId="20" applyFont="1" applyFill="1" applyBorder="1" applyAlignment="1">
      <alignment horizontal="center" vertical="center" wrapText="1"/>
    </xf>
    <xf numFmtId="0" fontId="12" fillId="6" borderId="7" xfId="20" applyFont="1" applyFill="1" applyBorder="1" applyAlignment="1">
      <alignment horizontal="center" vertical="center" wrapText="1"/>
    </xf>
    <xf numFmtId="0" fontId="9" fillId="6" borderId="2" xfId="20" applyFont="1" applyFill="1" applyBorder="1" applyAlignment="1">
      <alignment horizontal="center" vertical="center" wrapText="1"/>
    </xf>
    <xf numFmtId="0" fontId="9" fillId="6" borderId="6" xfId="20" applyFont="1" applyFill="1" applyBorder="1" applyAlignment="1">
      <alignment horizontal="center" vertical="center" wrapText="1"/>
    </xf>
    <xf numFmtId="0" fontId="12" fillId="6" borderId="1" xfId="20" applyFont="1" applyFill="1" applyBorder="1" applyAlignment="1">
      <alignment horizontal="center" vertical="center" wrapText="1"/>
    </xf>
    <xf numFmtId="0" fontId="9" fillId="6" borderId="9" xfId="20" applyFont="1" applyFill="1" applyBorder="1" applyAlignment="1">
      <alignment horizontal="center" vertical="center" wrapText="1"/>
    </xf>
    <xf numFmtId="0" fontId="12" fillId="6" borderId="6" xfId="20" applyFont="1" applyFill="1" applyBorder="1" applyAlignment="1">
      <alignment horizontal="center" vertical="center" wrapText="1"/>
    </xf>
    <xf numFmtId="0" fontId="15" fillId="0" borderId="0" xfId="20" applyFont="1" applyFill="1" applyAlignment="1">
      <alignment horizontal="center"/>
    </xf>
    <xf numFmtId="0" fontId="16" fillId="0" borderId="0" xfId="20" applyFont="1" applyFill="1" applyAlignment="1">
      <alignment horizontal="center"/>
    </xf>
    <xf numFmtId="0" fontId="12" fillId="0" borderId="0" xfId="20" applyFont="1" applyFill="1" applyAlignment="1">
      <alignment horizontal="center"/>
    </xf>
    <xf numFmtId="0" fontId="15" fillId="0" borderId="0" xfId="5" applyFont="1" applyFill="1" applyBorder="1" applyAlignment="1">
      <alignment horizontal="left" vertical="center" wrapText="1"/>
    </xf>
    <xf numFmtId="0" fontId="12" fillId="0" borderId="7" xfId="20" applyFont="1" applyFill="1" applyBorder="1" applyAlignment="1">
      <alignment horizontal="center" vertical="center" wrapText="1"/>
    </xf>
    <xf numFmtId="0" fontId="10" fillId="0" borderId="0" xfId="29" applyFont="1" applyFill="1" applyAlignment="1">
      <alignment horizontal="center"/>
    </xf>
    <xf numFmtId="0" fontId="12" fillId="0" borderId="0" xfId="41" applyFont="1" applyFill="1" applyBorder="1" applyAlignment="1">
      <alignment horizontal="left" vertical="center" wrapText="1"/>
    </xf>
    <xf numFmtId="0" fontId="11" fillId="0" borderId="0" xfId="41" applyFont="1" applyFill="1" applyAlignment="1">
      <alignment horizontal="center"/>
    </xf>
    <xf numFmtId="164" fontId="11" fillId="0" borderId="0" xfId="42" applyFont="1" applyFill="1" applyAlignment="1">
      <alignment horizontal="center"/>
    </xf>
    <xf numFmtId="0" fontId="14" fillId="0" borderId="0" xfId="41" applyFont="1" applyFill="1" applyAlignment="1">
      <alignment horizontal="center"/>
    </xf>
    <xf numFmtId="0" fontId="12" fillId="0" borderId="3" xfId="41" applyFont="1" applyFill="1" applyBorder="1" applyAlignment="1">
      <alignment horizontal="center" vertical="center" wrapText="1"/>
    </xf>
    <xf numFmtId="0" fontId="12" fillId="0" borderId="4" xfId="41" applyFont="1" applyFill="1" applyBorder="1" applyAlignment="1">
      <alignment horizontal="center" vertical="center" wrapText="1"/>
    </xf>
    <xf numFmtId="0" fontId="12" fillId="0" borderId="5" xfId="41" applyFont="1" applyFill="1" applyBorder="1" applyAlignment="1">
      <alignment horizontal="center" vertical="center" wrapText="1"/>
    </xf>
    <xf numFmtId="0" fontId="15" fillId="0" borderId="0" xfId="41" applyFont="1" applyFill="1" applyBorder="1" applyAlignment="1">
      <alignment horizontal="left" vertical="center" wrapText="1"/>
    </xf>
    <xf numFmtId="0" fontId="12" fillId="0" borderId="0" xfId="41" applyFont="1" applyFill="1" applyAlignment="1">
      <alignment horizontal="left" wrapText="1"/>
    </xf>
    <xf numFmtId="0" fontId="10" fillId="0" borderId="0" xfId="41" applyFont="1" applyFill="1" applyAlignment="1">
      <alignment horizontal="left" wrapText="1"/>
    </xf>
    <xf numFmtId="0" fontId="16" fillId="0" borderId="0" xfId="41" applyFont="1" applyFill="1" applyBorder="1" applyAlignment="1">
      <alignment horizontal="left" vertical="center" wrapText="1"/>
    </xf>
    <xf numFmtId="0" fontId="20" fillId="0" borderId="0" xfId="41" applyFont="1" applyFill="1" applyBorder="1" applyAlignment="1">
      <alignment horizontal="left" vertical="center" wrapText="1"/>
    </xf>
    <xf numFmtId="0" fontId="15" fillId="0" borderId="1" xfId="41" applyFont="1" applyFill="1" applyBorder="1" applyAlignment="1">
      <alignment horizontal="center" vertical="center" wrapText="1"/>
    </xf>
    <xf numFmtId="0" fontId="60" fillId="0" borderId="0" xfId="41" applyFont="1" applyFill="1" applyBorder="1" applyAlignment="1">
      <alignment horizontal="left" vertical="top" wrapText="1"/>
    </xf>
    <xf numFmtId="0" fontId="9" fillId="0" borderId="1" xfId="41" applyFont="1" applyFill="1" applyBorder="1" applyAlignment="1">
      <alignment horizontal="center" vertical="center" wrapText="1"/>
    </xf>
    <xf numFmtId="0" fontId="12" fillId="0" borderId="1" xfId="41"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2" xfId="41" applyFont="1" applyFill="1" applyBorder="1" applyAlignment="1">
      <alignment horizontal="center" vertical="center" wrapText="1"/>
    </xf>
    <xf numFmtId="0" fontId="12" fillId="0" borderId="6" xfId="41" applyFont="1" applyFill="1" applyBorder="1" applyAlignment="1">
      <alignment horizontal="center" vertical="center" wrapText="1"/>
    </xf>
    <xf numFmtId="0" fontId="12" fillId="0" borderId="7" xfId="41" applyFont="1" applyFill="1" applyBorder="1" applyAlignment="1">
      <alignment horizontal="center" vertical="center" wrapText="1"/>
    </xf>
    <xf numFmtId="0" fontId="12" fillId="0" borderId="0" xfId="5" applyFont="1" applyFill="1" applyBorder="1" applyAlignment="1">
      <alignment horizontal="left" vertical="center" wrapText="1"/>
    </xf>
    <xf numFmtId="0" fontId="12" fillId="0" borderId="21" xfId="5" applyFont="1" applyFill="1" applyBorder="1" applyAlignment="1">
      <alignment horizontal="center" vertical="center" wrapText="1"/>
    </xf>
    <xf numFmtId="0" fontId="12" fillId="0" borderId="0" xfId="5" applyFont="1" applyFill="1" applyBorder="1" applyAlignment="1">
      <alignment horizontal="center" vertical="center" wrapText="1"/>
    </xf>
    <xf numFmtId="0" fontId="12" fillId="0" borderId="22" xfId="5" applyFont="1" applyFill="1" applyBorder="1" applyAlignment="1">
      <alignment horizontal="center" vertical="center" wrapText="1"/>
    </xf>
    <xf numFmtId="0" fontId="11" fillId="0" borderId="0" xfId="29" applyFont="1" applyFill="1" applyAlignment="1">
      <alignment horizontal="center"/>
    </xf>
    <xf numFmtId="0" fontId="14" fillId="0" borderId="0" xfId="29" applyFont="1" applyFill="1" applyAlignment="1">
      <alignment horizontal="center"/>
    </xf>
    <xf numFmtId="0" fontId="25"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15" fillId="0" borderId="4" xfId="31" applyFont="1" applyFill="1" applyBorder="1" applyAlignment="1">
      <alignment horizontal="left" vertical="center" wrapText="1"/>
    </xf>
    <xf numFmtId="0" fontId="12" fillId="2" borderId="0"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2" fillId="0" borderId="30" xfId="5" applyFont="1" applyFill="1" applyBorder="1" applyAlignment="1">
      <alignment horizontal="center" vertical="center" wrapText="1"/>
    </xf>
    <xf numFmtId="0" fontId="12" fillId="0" borderId="28" xfId="5" applyFont="1" applyFill="1" applyBorder="1" applyAlignment="1">
      <alignment horizontal="center" vertical="center" wrapText="1"/>
    </xf>
    <xf numFmtId="0" fontId="26" fillId="0" borderId="11" xfId="5" applyFont="1" applyFill="1" applyBorder="1" applyAlignment="1">
      <alignment horizontal="center" vertical="center" wrapText="1"/>
    </xf>
    <xf numFmtId="0" fontId="15" fillId="0" borderId="16" xfId="5" applyFont="1" applyFill="1" applyBorder="1" applyAlignment="1">
      <alignment horizontal="left" vertical="center" wrapText="1"/>
    </xf>
    <xf numFmtId="0" fontId="15" fillId="0" borderId="11" xfId="5" applyFont="1" applyFill="1" applyBorder="1" applyAlignment="1">
      <alignment horizontal="center" vertical="center" wrapText="1"/>
    </xf>
    <xf numFmtId="0" fontId="25" fillId="0" borderId="0" xfId="5" applyFont="1" applyFill="1" applyBorder="1" applyAlignment="1">
      <alignment horizontal="center"/>
    </xf>
    <xf numFmtId="0" fontId="40" fillId="0" borderId="0" xfId="5" applyFont="1" applyFill="1" applyBorder="1" applyAlignment="1">
      <alignment horizontal="center"/>
    </xf>
    <xf numFmtId="0" fontId="26" fillId="0" borderId="0" xfId="5" applyFont="1" applyFill="1" applyBorder="1" applyAlignment="1">
      <alignment horizontal="center"/>
    </xf>
    <xf numFmtId="0" fontId="12" fillId="0" borderId="0" xfId="5" applyFont="1" applyFill="1" applyBorder="1" applyAlignment="1">
      <alignment horizontal="left" wrapText="1"/>
    </xf>
    <xf numFmtId="0" fontId="9" fillId="0" borderId="0" xfId="1" applyFont="1" applyFill="1" applyAlignment="1">
      <alignment horizontal="right" vertical="center"/>
    </xf>
    <xf numFmtId="0" fontId="23" fillId="0" borderId="1" xfId="0" applyFont="1" applyFill="1" applyBorder="1" applyAlignment="1">
      <alignment horizontal="left" vertical="center" wrapText="1"/>
    </xf>
    <xf numFmtId="0" fontId="10" fillId="0" borderId="6" xfId="7" applyFont="1" applyFill="1" applyBorder="1" applyAlignment="1">
      <alignment horizontal="left"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24" xfId="7" applyFont="1" applyFill="1" applyBorder="1" applyAlignment="1">
      <alignment horizontal="left" wrapText="1"/>
    </xf>
    <xf numFmtId="0" fontId="10" fillId="0" borderId="23" xfId="7" applyFont="1" applyFill="1" applyBorder="1" applyAlignment="1">
      <alignment horizontal="left" wrapText="1"/>
    </xf>
    <xf numFmtId="0" fontId="10" fillId="0" borderId="25" xfId="7" applyFont="1" applyFill="1" applyBorder="1" applyAlignment="1">
      <alignment horizontal="left" wrapText="1"/>
    </xf>
    <xf numFmtId="0" fontId="29" fillId="0" borderId="12" xfId="4" applyNumberFormat="1" applyFont="1" applyFill="1" applyBorder="1" applyAlignment="1" applyProtection="1">
      <alignment horizontal="center" vertical="center" wrapText="1"/>
    </xf>
    <xf numFmtId="0" fontId="25" fillId="0" borderId="12" xfId="4" applyNumberFormat="1" applyFont="1" applyFill="1" applyBorder="1" applyAlignment="1" applyProtection="1">
      <alignment horizontal="center" vertical="center" wrapText="1"/>
    </xf>
    <xf numFmtId="0" fontId="25" fillId="0" borderId="20" xfId="4" applyNumberFormat="1" applyFont="1" applyFill="1" applyBorder="1" applyAlignment="1" applyProtection="1">
      <alignment horizontal="left" vertical="center" wrapText="1"/>
    </xf>
    <xf numFmtId="0" fontId="29" fillId="0" borderId="12" xfId="4" applyNumberFormat="1" applyFont="1" applyFill="1" applyBorder="1" applyAlignment="1" applyProtection="1">
      <alignment horizontal="left" vertical="center" wrapText="1"/>
    </xf>
    <xf numFmtId="0" fontId="25" fillId="0" borderId="0" xfId="4" applyNumberFormat="1" applyFont="1" applyFill="1" applyAlignment="1" applyProtection="1">
      <alignment horizontal="center"/>
    </xf>
    <xf numFmtId="0" fontId="40" fillId="0" borderId="0" xfId="4" applyNumberFormat="1" applyFont="1" applyFill="1" applyAlignment="1" applyProtection="1">
      <alignment horizontal="center"/>
    </xf>
    <xf numFmtId="0" fontId="26" fillId="0" borderId="0" xfId="4" applyNumberFormat="1" applyFont="1" applyFill="1" applyAlignment="1" applyProtection="1">
      <alignment horizontal="center"/>
    </xf>
    <xf numFmtId="0" fontId="12" fillId="2" borderId="0" xfId="32" applyFont="1" applyFill="1" applyBorder="1" applyAlignment="1">
      <alignment horizontal="left" vertical="center" wrapText="1"/>
    </xf>
    <xf numFmtId="0" fontId="10" fillId="0" borderId="2" xfId="32" applyFont="1" applyBorder="1" applyAlignment="1">
      <alignment horizontal="center" vertical="center" wrapText="1"/>
    </xf>
    <xf numFmtId="0" fontId="10" fillId="0" borderId="6" xfId="32" applyFont="1" applyBorder="1" applyAlignment="1">
      <alignment horizontal="center" vertical="center" wrapText="1"/>
    </xf>
    <xf numFmtId="0" fontId="10" fillId="0" borderId="1" xfId="32" applyFont="1" applyBorder="1" applyAlignment="1">
      <alignment horizontal="center" vertical="center" wrapText="1"/>
    </xf>
    <xf numFmtId="0" fontId="15" fillId="0" borderId="0" xfId="32" applyFont="1" applyFill="1" applyBorder="1" applyAlignment="1">
      <alignment horizontal="left" vertical="center" wrapText="1"/>
    </xf>
    <xf numFmtId="0" fontId="15" fillId="2" borderId="0" xfId="32" applyFont="1" applyFill="1" applyBorder="1" applyAlignment="1">
      <alignment horizontal="left" vertical="center" wrapText="1"/>
    </xf>
    <xf numFmtId="0" fontId="12" fillId="2" borderId="2" xfId="32" applyFont="1" applyFill="1" applyBorder="1" applyAlignment="1">
      <alignment horizontal="center" vertical="center" wrapText="1"/>
    </xf>
    <xf numFmtId="0" fontId="12" fillId="2" borderId="6" xfId="32" applyFont="1" applyFill="1" applyBorder="1" applyAlignment="1">
      <alignment horizontal="center" vertical="center" wrapText="1"/>
    </xf>
    <xf numFmtId="0" fontId="12" fillId="2" borderId="1" xfId="32" applyFont="1" applyFill="1" applyBorder="1" applyAlignment="1">
      <alignment horizontal="center" vertical="center" wrapText="1"/>
    </xf>
    <xf numFmtId="0" fontId="12" fillId="2" borderId="0" xfId="32" applyFont="1" applyFill="1" applyBorder="1" applyAlignment="1">
      <alignment horizontal="center" vertical="center" wrapText="1"/>
    </xf>
    <xf numFmtId="0" fontId="25" fillId="3" borderId="0" xfId="4" applyNumberFormat="1" applyFont="1" applyFill="1" applyAlignment="1" applyProtection="1">
      <alignment horizontal="center"/>
    </xf>
    <xf numFmtId="0" fontId="40" fillId="3" borderId="0" xfId="4" applyNumberFormat="1" applyFont="1" applyFill="1" applyAlignment="1" applyProtection="1">
      <alignment horizontal="center"/>
    </xf>
    <xf numFmtId="0" fontId="26" fillId="3" borderId="0" xfId="4" applyNumberFormat="1" applyFont="1" applyFill="1" applyAlignment="1" applyProtection="1">
      <alignment horizontal="center"/>
    </xf>
    <xf numFmtId="0" fontId="58" fillId="0" borderId="0" xfId="7" applyFont="1" applyFill="1" applyAlignment="1">
      <alignment horizontal="left" wrapText="1"/>
    </xf>
    <xf numFmtId="0" fontId="15" fillId="3" borderId="28" xfId="5" applyFont="1" applyFill="1" applyBorder="1" applyAlignment="1">
      <alignment horizontal="center" vertical="center" wrapText="1"/>
    </xf>
    <xf numFmtId="0" fontId="12" fillId="2" borderId="0" xfId="40" applyFont="1" applyFill="1" applyBorder="1" applyAlignment="1">
      <alignment horizontal="left" vertical="center" wrapText="1"/>
    </xf>
    <xf numFmtId="0" fontId="12" fillId="2" borderId="1" xfId="40" applyFont="1" applyFill="1" applyBorder="1" applyAlignment="1">
      <alignment horizontal="center" vertical="center" wrapText="1"/>
    </xf>
    <xf numFmtId="0" fontId="15" fillId="0" borderId="0" xfId="40" applyFont="1" applyFill="1" applyBorder="1" applyAlignment="1">
      <alignment horizontal="left" vertical="top" wrapText="1"/>
    </xf>
    <xf numFmtId="0" fontId="15" fillId="2" borderId="0" xfId="40" applyFont="1" applyFill="1" applyBorder="1" applyAlignment="1">
      <alignment horizontal="left" vertical="center" wrapText="1"/>
    </xf>
    <xf numFmtId="0" fontId="63" fillId="0" borderId="0" xfId="0" applyFont="1" applyAlignment="1">
      <alignment horizontal="center"/>
    </xf>
    <xf numFmtId="0" fontId="63" fillId="0" borderId="2"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2" xfId="0" applyFont="1" applyBorder="1" applyAlignment="1">
      <alignment horizontal="center" vertical="center"/>
    </xf>
    <xf numFmtId="0" fontId="63" fillId="0" borderId="6" xfId="0" applyFont="1" applyBorder="1" applyAlignment="1">
      <alignment horizontal="center" vertical="center"/>
    </xf>
    <xf numFmtId="0" fontId="63" fillId="0" borderId="8" xfId="0" applyFont="1" applyBorder="1" applyAlignment="1">
      <alignment horizontal="center" vertical="center"/>
    </xf>
    <xf numFmtId="0" fontId="63" fillId="0" borderId="10" xfId="0" applyFont="1" applyBorder="1" applyAlignment="1">
      <alignment horizontal="center" vertical="center"/>
    </xf>
  </cellXfs>
  <cellStyles count="43">
    <cellStyle name="Excel Built-in Currency" xfId="8"/>
    <cellStyle name="Excel Built-in Normal" xfId="3"/>
    <cellStyle name="Excel Built-in Normal 2" xfId="4"/>
    <cellStyle name="Excel Built-in Normal 2 2" xfId="6"/>
    <cellStyle name="Excel Built-in Normal 3" xfId="5"/>
    <cellStyle name="Excel Built-in Normal_бюджетные программы РБ и МБ (уточнение 30 марта)1" xfId="9"/>
    <cellStyle name="Heading" xfId="10"/>
    <cellStyle name="Heading1" xfId="11"/>
    <cellStyle name="Result" xfId="12"/>
    <cellStyle name="Result2" xfId="13"/>
    <cellStyle name="TableStyleLight1" xfId="16"/>
    <cellStyle name="Денежный 2" xfId="2"/>
    <cellStyle name="Денежный 2 2" xfId="18"/>
    <cellStyle name="Денежный 2 3" xfId="25"/>
    <cellStyle name="Денежный 2 3 2" xfId="35"/>
    <cellStyle name="Денежный 2 3 2 2" xfId="38"/>
    <cellStyle name="Денежный 2 4" xfId="30"/>
    <cellStyle name="Денежный 2 4 2" xfId="42"/>
    <cellStyle name="КАНДАГАЧ тел3-33-96" xfId="28"/>
    <cellStyle name="Обычный" xfId="0" builtinId="0"/>
    <cellStyle name="Обычный 2" xfId="7"/>
    <cellStyle name="Обычный 2 2" xfId="14"/>
    <cellStyle name="Обычный 2_бюджетные программы РБ и МБ (уточнение 30 марта)1" xfId="15"/>
    <cellStyle name="Обычный 3" xfId="1"/>
    <cellStyle name="Обычный 3 2" xfId="17"/>
    <cellStyle name="Обычный 3 2 2" xfId="26"/>
    <cellStyle name="Обычный 3 2 2 2" xfId="36"/>
    <cellStyle name="Обычный 3 2 2 2 2" xfId="39"/>
    <cellStyle name="Обычный 3 2 3" xfId="31"/>
    <cellStyle name="Обычный 3 2 3 2" xfId="41"/>
    <cellStyle name="Обычный 3 3" xfId="22"/>
    <cellStyle name="Обычный 3 4" xfId="24"/>
    <cellStyle name="Обычный 3 4 2" xfId="34"/>
    <cellStyle name="Обычный 3 4 2 2" xfId="37"/>
    <cellStyle name="Обычный 3 5" xfId="29"/>
    <cellStyle name="Обычный 4" xfId="20"/>
    <cellStyle name="Обычный 5" xfId="21"/>
    <cellStyle name="Обычный 5 2" xfId="33"/>
    <cellStyle name="Обычный 6" xfId="23"/>
    <cellStyle name="Обычный 6 2" xfId="32"/>
    <cellStyle name="Обычный 6 2 2" xfId="40"/>
    <cellStyle name="Обычный 7" xfId="27"/>
    <cellStyle name="Обычный_бюджетные программы РБ и МБ (уточнение 30 марта)1"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48"/>
  <sheetViews>
    <sheetView view="pageBreakPreview" topLeftCell="A10" zoomScaleNormal="70" zoomScaleSheetLayoutView="100" workbookViewId="0">
      <selection activeCell="A34" sqref="A34:G34"/>
    </sheetView>
  </sheetViews>
  <sheetFormatPr defaultRowHeight="15"/>
  <cols>
    <col min="1" max="1" width="44.42578125" style="815" customWidth="1"/>
    <col min="2" max="2" width="19.42578125" style="815" customWidth="1"/>
    <col min="3" max="7" width="14" style="794" customWidth="1"/>
    <col min="8" max="8" width="32.85546875" style="794" customWidth="1"/>
    <col min="9" max="9" width="11" style="792" customWidth="1"/>
    <col min="10" max="10" width="11.140625" style="794" customWidth="1"/>
    <col min="11" max="12" width="13.28515625" style="794" customWidth="1"/>
    <col min="13" max="13" width="13.85546875" style="794" customWidth="1"/>
    <col min="14" max="17" width="9.140625" style="794" customWidth="1"/>
    <col min="18" max="256" width="9.140625" style="794"/>
    <col min="257" max="257" width="46.140625" style="794" customWidth="1"/>
    <col min="258" max="258" width="30.7109375" style="794" customWidth="1"/>
    <col min="259" max="259" width="20.85546875" style="794" customWidth="1"/>
    <col min="260" max="261" width="20.42578125" style="794" customWidth="1"/>
    <col min="262" max="262" width="14.7109375" style="794" customWidth="1"/>
    <col min="263" max="263" width="14" style="794" customWidth="1"/>
    <col min="264" max="264" width="32.85546875" style="794" customWidth="1"/>
    <col min="265" max="265" width="11" style="794" customWidth="1"/>
    <col min="266" max="266" width="11.140625" style="794" customWidth="1"/>
    <col min="267" max="268" width="13.28515625" style="794" customWidth="1"/>
    <col min="269" max="269" width="13.85546875" style="794" customWidth="1"/>
    <col min="270" max="273" width="9.140625" style="794" customWidth="1"/>
    <col min="274" max="512" width="9.140625" style="794"/>
    <col min="513" max="513" width="46.140625" style="794" customWidth="1"/>
    <col min="514" max="514" width="30.7109375" style="794" customWidth="1"/>
    <col min="515" max="515" width="20.85546875" style="794" customWidth="1"/>
    <col min="516" max="517" width="20.42578125" style="794" customWidth="1"/>
    <col min="518" max="518" width="14.7109375" style="794" customWidth="1"/>
    <col min="519" max="519" width="14" style="794" customWidth="1"/>
    <col min="520" max="520" width="32.85546875" style="794" customWidth="1"/>
    <col min="521" max="521" width="11" style="794" customWidth="1"/>
    <col min="522" max="522" width="11.140625" style="794" customWidth="1"/>
    <col min="523" max="524" width="13.28515625" style="794" customWidth="1"/>
    <col min="525" max="525" width="13.85546875" style="794" customWidth="1"/>
    <col min="526" max="529" width="9.140625" style="794" customWidth="1"/>
    <col min="530" max="768" width="9.140625" style="794"/>
    <col min="769" max="769" width="46.140625" style="794" customWidth="1"/>
    <col min="770" max="770" width="30.7109375" style="794" customWidth="1"/>
    <col min="771" max="771" width="20.85546875" style="794" customWidth="1"/>
    <col min="772" max="773" width="20.42578125" style="794" customWidth="1"/>
    <col min="774" max="774" width="14.7109375" style="794" customWidth="1"/>
    <col min="775" max="775" width="14" style="794" customWidth="1"/>
    <col min="776" max="776" width="32.85546875" style="794" customWidth="1"/>
    <col min="777" max="777" width="11" style="794" customWidth="1"/>
    <col min="778" max="778" width="11.140625" style="794" customWidth="1"/>
    <col min="779" max="780" width="13.28515625" style="794" customWidth="1"/>
    <col min="781" max="781" width="13.85546875" style="794" customWidth="1"/>
    <col min="782" max="785" width="9.140625" style="794" customWidth="1"/>
    <col min="786" max="1024" width="9.140625" style="794"/>
    <col min="1025" max="1025" width="46.140625" style="794" customWidth="1"/>
    <col min="1026" max="1026" width="30.7109375" style="794" customWidth="1"/>
    <col min="1027" max="1027" width="20.85546875" style="794" customWidth="1"/>
    <col min="1028" max="1029" width="20.42578125" style="794" customWidth="1"/>
    <col min="1030" max="1030" width="14.7109375" style="794" customWidth="1"/>
    <col min="1031" max="1031" width="14" style="794" customWidth="1"/>
    <col min="1032" max="1032" width="32.85546875" style="794" customWidth="1"/>
    <col min="1033" max="1033" width="11" style="794" customWidth="1"/>
    <col min="1034" max="1034" width="11.140625" style="794" customWidth="1"/>
    <col min="1035" max="1036" width="13.28515625" style="794" customWidth="1"/>
    <col min="1037" max="1037" width="13.85546875" style="794" customWidth="1"/>
    <col min="1038" max="1041" width="9.140625" style="794" customWidth="1"/>
    <col min="1042" max="1280" width="9.140625" style="794"/>
    <col min="1281" max="1281" width="46.140625" style="794" customWidth="1"/>
    <col min="1282" max="1282" width="30.7109375" style="794" customWidth="1"/>
    <col min="1283" max="1283" width="20.85546875" style="794" customWidth="1"/>
    <col min="1284" max="1285" width="20.42578125" style="794" customWidth="1"/>
    <col min="1286" max="1286" width="14.7109375" style="794" customWidth="1"/>
    <col min="1287" max="1287" width="14" style="794" customWidth="1"/>
    <col min="1288" max="1288" width="32.85546875" style="794" customWidth="1"/>
    <col min="1289" max="1289" width="11" style="794" customWidth="1"/>
    <col min="1290" max="1290" width="11.140625" style="794" customWidth="1"/>
    <col min="1291" max="1292" width="13.28515625" style="794" customWidth="1"/>
    <col min="1293" max="1293" width="13.85546875" style="794" customWidth="1"/>
    <col min="1294" max="1297" width="9.140625" style="794" customWidth="1"/>
    <col min="1298" max="1536" width="9.140625" style="794"/>
    <col min="1537" max="1537" width="46.140625" style="794" customWidth="1"/>
    <col min="1538" max="1538" width="30.7109375" style="794" customWidth="1"/>
    <col min="1539" max="1539" width="20.85546875" style="794" customWidth="1"/>
    <col min="1540" max="1541" width="20.42578125" style="794" customWidth="1"/>
    <col min="1542" max="1542" width="14.7109375" style="794" customWidth="1"/>
    <col min="1543" max="1543" width="14" style="794" customWidth="1"/>
    <col min="1544" max="1544" width="32.85546875" style="794" customWidth="1"/>
    <col min="1545" max="1545" width="11" style="794" customWidth="1"/>
    <col min="1546" max="1546" width="11.140625" style="794" customWidth="1"/>
    <col min="1547" max="1548" width="13.28515625" style="794" customWidth="1"/>
    <col min="1549" max="1549" width="13.85546875" style="794" customWidth="1"/>
    <col min="1550" max="1553" width="9.140625" style="794" customWidth="1"/>
    <col min="1554" max="1792" width="9.140625" style="794"/>
    <col min="1793" max="1793" width="46.140625" style="794" customWidth="1"/>
    <col min="1794" max="1794" width="30.7109375" style="794" customWidth="1"/>
    <col min="1795" max="1795" width="20.85546875" style="794" customWidth="1"/>
    <col min="1796" max="1797" width="20.42578125" style="794" customWidth="1"/>
    <col min="1798" max="1798" width="14.7109375" style="794" customWidth="1"/>
    <col min="1799" max="1799" width="14" style="794" customWidth="1"/>
    <col min="1800" max="1800" width="32.85546875" style="794" customWidth="1"/>
    <col min="1801" max="1801" width="11" style="794" customWidth="1"/>
    <col min="1802" max="1802" width="11.140625" style="794" customWidth="1"/>
    <col min="1803" max="1804" width="13.28515625" style="794" customWidth="1"/>
    <col min="1805" max="1805" width="13.85546875" style="794" customWidth="1"/>
    <col min="1806" max="1809" width="9.140625" style="794" customWidth="1"/>
    <col min="1810" max="2048" width="9.140625" style="794"/>
    <col min="2049" max="2049" width="46.140625" style="794" customWidth="1"/>
    <col min="2050" max="2050" width="30.7109375" style="794" customWidth="1"/>
    <col min="2051" max="2051" width="20.85546875" style="794" customWidth="1"/>
    <col min="2052" max="2053" width="20.42578125" style="794" customWidth="1"/>
    <col min="2054" max="2054" width="14.7109375" style="794" customWidth="1"/>
    <col min="2055" max="2055" width="14" style="794" customWidth="1"/>
    <col min="2056" max="2056" width="32.85546875" style="794" customWidth="1"/>
    <col min="2057" max="2057" width="11" style="794" customWidth="1"/>
    <col min="2058" max="2058" width="11.140625" style="794" customWidth="1"/>
    <col min="2059" max="2060" width="13.28515625" style="794" customWidth="1"/>
    <col min="2061" max="2061" width="13.85546875" style="794" customWidth="1"/>
    <col min="2062" max="2065" width="9.140625" style="794" customWidth="1"/>
    <col min="2066" max="2304" width="9.140625" style="794"/>
    <col min="2305" max="2305" width="46.140625" style="794" customWidth="1"/>
    <col min="2306" max="2306" width="30.7109375" style="794" customWidth="1"/>
    <col min="2307" max="2307" width="20.85546875" style="794" customWidth="1"/>
    <col min="2308" max="2309" width="20.42578125" style="794" customWidth="1"/>
    <col min="2310" max="2310" width="14.7109375" style="794" customWidth="1"/>
    <col min="2311" max="2311" width="14" style="794" customWidth="1"/>
    <col min="2312" max="2312" width="32.85546875" style="794" customWidth="1"/>
    <col min="2313" max="2313" width="11" style="794" customWidth="1"/>
    <col min="2314" max="2314" width="11.140625" style="794" customWidth="1"/>
    <col min="2315" max="2316" width="13.28515625" style="794" customWidth="1"/>
    <col min="2317" max="2317" width="13.85546875" style="794" customWidth="1"/>
    <col min="2318" max="2321" width="9.140625" style="794" customWidth="1"/>
    <col min="2322" max="2560" width="9.140625" style="794"/>
    <col min="2561" max="2561" width="46.140625" style="794" customWidth="1"/>
    <col min="2562" max="2562" width="30.7109375" style="794" customWidth="1"/>
    <col min="2563" max="2563" width="20.85546875" style="794" customWidth="1"/>
    <col min="2564" max="2565" width="20.42578125" style="794" customWidth="1"/>
    <col min="2566" max="2566" width="14.7109375" style="794" customWidth="1"/>
    <col min="2567" max="2567" width="14" style="794" customWidth="1"/>
    <col min="2568" max="2568" width="32.85546875" style="794" customWidth="1"/>
    <col min="2569" max="2569" width="11" style="794" customWidth="1"/>
    <col min="2570" max="2570" width="11.140625" style="794" customWidth="1"/>
    <col min="2571" max="2572" width="13.28515625" style="794" customWidth="1"/>
    <col min="2573" max="2573" width="13.85546875" style="794" customWidth="1"/>
    <col min="2574" max="2577" width="9.140625" style="794" customWidth="1"/>
    <col min="2578" max="2816" width="9.140625" style="794"/>
    <col min="2817" max="2817" width="46.140625" style="794" customWidth="1"/>
    <col min="2818" max="2818" width="30.7109375" style="794" customWidth="1"/>
    <col min="2819" max="2819" width="20.85546875" style="794" customWidth="1"/>
    <col min="2820" max="2821" width="20.42578125" style="794" customWidth="1"/>
    <col min="2822" max="2822" width="14.7109375" style="794" customWidth="1"/>
    <col min="2823" max="2823" width="14" style="794" customWidth="1"/>
    <col min="2824" max="2824" width="32.85546875" style="794" customWidth="1"/>
    <col min="2825" max="2825" width="11" style="794" customWidth="1"/>
    <col min="2826" max="2826" width="11.140625" style="794" customWidth="1"/>
    <col min="2827" max="2828" width="13.28515625" style="794" customWidth="1"/>
    <col min="2829" max="2829" width="13.85546875" style="794" customWidth="1"/>
    <col min="2830" max="2833" width="9.140625" style="794" customWidth="1"/>
    <col min="2834" max="3072" width="9.140625" style="794"/>
    <col min="3073" max="3073" width="46.140625" style="794" customWidth="1"/>
    <col min="3074" max="3074" width="30.7109375" style="794" customWidth="1"/>
    <col min="3075" max="3075" width="20.85546875" style="794" customWidth="1"/>
    <col min="3076" max="3077" width="20.42578125" style="794" customWidth="1"/>
    <col min="3078" max="3078" width="14.7109375" style="794" customWidth="1"/>
    <col min="3079" max="3079" width="14" style="794" customWidth="1"/>
    <col min="3080" max="3080" width="32.85546875" style="794" customWidth="1"/>
    <col min="3081" max="3081" width="11" style="794" customWidth="1"/>
    <col min="3082" max="3082" width="11.140625" style="794" customWidth="1"/>
    <col min="3083" max="3084" width="13.28515625" style="794" customWidth="1"/>
    <col min="3085" max="3085" width="13.85546875" style="794" customWidth="1"/>
    <col min="3086" max="3089" width="9.140625" style="794" customWidth="1"/>
    <col min="3090" max="3328" width="9.140625" style="794"/>
    <col min="3329" max="3329" width="46.140625" style="794" customWidth="1"/>
    <col min="3330" max="3330" width="30.7109375" style="794" customWidth="1"/>
    <col min="3331" max="3331" width="20.85546875" style="794" customWidth="1"/>
    <col min="3332" max="3333" width="20.42578125" style="794" customWidth="1"/>
    <col min="3334" max="3334" width="14.7109375" style="794" customWidth="1"/>
    <col min="3335" max="3335" width="14" style="794" customWidth="1"/>
    <col min="3336" max="3336" width="32.85546875" style="794" customWidth="1"/>
    <col min="3337" max="3337" width="11" style="794" customWidth="1"/>
    <col min="3338" max="3338" width="11.140625" style="794" customWidth="1"/>
    <col min="3339" max="3340" width="13.28515625" style="794" customWidth="1"/>
    <col min="3341" max="3341" width="13.85546875" style="794" customWidth="1"/>
    <col min="3342" max="3345" width="9.140625" style="794" customWidth="1"/>
    <col min="3346" max="3584" width="9.140625" style="794"/>
    <col min="3585" max="3585" width="46.140625" style="794" customWidth="1"/>
    <col min="3586" max="3586" width="30.7109375" style="794" customWidth="1"/>
    <col min="3587" max="3587" width="20.85546875" style="794" customWidth="1"/>
    <col min="3588" max="3589" width="20.42578125" style="794" customWidth="1"/>
    <col min="3590" max="3590" width="14.7109375" style="794" customWidth="1"/>
    <col min="3591" max="3591" width="14" style="794" customWidth="1"/>
    <col min="3592" max="3592" width="32.85546875" style="794" customWidth="1"/>
    <col min="3593" max="3593" width="11" style="794" customWidth="1"/>
    <col min="3594" max="3594" width="11.140625" style="794" customWidth="1"/>
    <col min="3595" max="3596" width="13.28515625" style="794" customWidth="1"/>
    <col min="3597" max="3597" width="13.85546875" style="794" customWidth="1"/>
    <col min="3598" max="3601" width="9.140625" style="794" customWidth="1"/>
    <col min="3602" max="3840" width="9.140625" style="794"/>
    <col min="3841" max="3841" width="46.140625" style="794" customWidth="1"/>
    <col min="3842" max="3842" width="30.7109375" style="794" customWidth="1"/>
    <col min="3843" max="3843" width="20.85546875" style="794" customWidth="1"/>
    <col min="3844" max="3845" width="20.42578125" style="794" customWidth="1"/>
    <col min="3846" max="3846" width="14.7109375" style="794" customWidth="1"/>
    <col min="3847" max="3847" width="14" style="794" customWidth="1"/>
    <col min="3848" max="3848" width="32.85546875" style="794" customWidth="1"/>
    <col min="3849" max="3849" width="11" style="794" customWidth="1"/>
    <col min="3850" max="3850" width="11.140625" style="794" customWidth="1"/>
    <col min="3851" max="3852" width="13.28515625" style="794" customWidth="1"/>
    <col min="3853" max="3853" width="13.85546875" style="794" customWidth="1"/>
    <col min="3854" max="3857" width="9.140625" style="794" customWidth="1"/>
    <col min="3858" max="4096" width="9.140625" style="794"/>
    <col min="4097" max="4097" width="46.140625" style="794" customWidth="1"/>
    <col min="4098" max="4098" width="30.7109375" style="794" customWidth="1"/>
    <col min="4099" max="4099" width="20.85546875" style="794" customWidth="1"/>
    <col min="4100" max="4101" width="20.42578125" style="794" customWidth="1"/>
    <col min="4102" max="4102" width="14.7109375" style="794" customWidth="1"/>
    <col min="4103" max="4103" width="14" style="794" customWidth="1"/>
    <col min="4104" max="4104" width="32.85546875" style="794" customWidth="1"/>
    <col min="4105" max="4105" width="11" style="794" customWidth="1"/>
    <col min="4106" max="4106" width="11.140625" style="794" customWidth="1"/>
    <col min="4107" max="4108" width="13.28515625" style="794" customWidth="1"/>
    <col min="4109" max="4109" width="13.85546875" style="794" customWidth="1"/>
    <col min="4110" max="4113" width="9.140625" style="794" customWidth="1"/>
    <col min="4114" max="4352" width="9.140625" style="794"/>
    <col min="4353" max="4353" width="46.140625" style="794" customWidth="1"/>
    <col min="4354" max="4354" width="30.7109375" style="794" customWidth="1"/>
    <col min="4355" max="4355" width="20.85546875" style="794" customWidth="1"/>
    <col min="4356" max="4357" width="20.42578125" style="794" customWidth="1"/>
    <col min="4358" max="4358" width="14.7109375" style="794" customWidth="1"/>
    <col min="4359" max="4359" width="14" style="794" customWidth="1"/>
    <col min="4360" max="4360" width="32.85546875" style="794" customWidth="1"/>
    <col min="4361" max="4361" width="11" style="794" customWidth="1"/>
    <col min="4362" max="4362" width="11.140625" style="794" customWidth="1"/>
    <col min="4363" max="4364" width="13.28515625" style="794" customWidth="1"/>
    <col min="4365" max="4365" width="13.85546875" style="794" customWidth="1"/>
    <col min="4366" max="4369" width="9.140625" style="794" customWidth="1"/>
    <col min="4370" max="4608" width="9.140625" style="794"/>
    <col min="4609" max="4609" width="46.140625" style="794" customWidth="1"/>
    <col min="4610" max="4610" width="30.7109375" style="794" customWidth="1"/>
    <col min="4611" max="4611" width="20.85546875" style="794" customWidth="1"/>
    <col min="4612" max="4613" width="20.42578125" style="794" customWidth="1"/>
    <col min="4614" max="4614" width="14.7109375" style="794" customWidth="1"/>
    <col min="4615" max="4615" width="14" style="794" customWidth="1"/>
    <col min="4616" max="4616" width="32.85546875" style="794" customWidth="1"/>
    <col min="4617" max="4617" width="11" style="794" customWidth="1"/>
    <col min="4618" max="4618" width="11.140625" style="794" customWidth="1"/>
    <col min="4619" max="4620" width="13.28515625" style="794" customWidth="1"/>
    <col min="4621" max="4621" width="13.85546875" style="794" customWidth="1"/>
    <col min="4622" max="4625" width="9.140625" style="794" customWidth="1"/>
    <col min="4626" max="4864" width="9.140625" style="794"/>
    <col min="4865" max="4865" width="46.140625" style="794" customWidth="1"/>
    <col min="4866" max="4866" width="30.7109375" style="794" customWidth="1"/>
    <col min="4867" max="4867" width="20.85546875" style="794" customWidth="1"/>
    <col min="4868" max="4869" width="20.42578125" style="794" customWidth="1"/>
    <col min="4870" max="4870" width="14.7109375" style="794" customWidth="1"/>
    <col min="4871" max="4871" width="14" style="794" customWidth="1"/>
    <col min="4872" max="4872" width="32.85546875" style="794" customWidth="1"/>
    <col min="4873" max="4873" width="11" style="794" customWidth="1"/>
    <col min="4874" max="4874" width="11.140625" style="794" customWidth="1"/>
    <col min="4875" max="4876" width="13.28515625" style="794" customWidth="1"/>
    <col min="4877" max="4877" width="13.85546875" style="794" customWidth="1"/>
    <col min="4878" max="4881" width="9.140625" style="794" customWidth="1"/>
    <col min="4882" max="5120" width="9.140625" style="794"/>
    <col min="5121" max="5121" width="46.140625" style="794" customWidth="1"/>
    <col min="5122" max="5122" width="30.7109375" style="794" customWidth="1"/>
    <col min="5123" max="5123" width="20.85546875" style="794" customWidth="1"/>
    <col min="5124" max="5125" width="20.42578125" style="794" customWidth="1"/>
    <col min="5126" max="5126" width="14.7109375" style="794" customWidth="1"/>
    <col min="5127" max="5127" width="14" style="794" customWidth="1"/>
    <col min="5128" max="5128" width="32.85546875" style="794" customWidth="1"/>
    <col min="5129" max="5129" width="11" style="794" customWidth="1"/>
    <col min="5130" max="5130" width="11.140625" style="794" customWidth="1"/>
    <col min="5131" max="5132" width="13.28515625" style="794" customWidth="1"/>
    <col min="5133" max="5133" width="13.85546875" style="794" customWidth="1"/>
    <col min="5134" max="5137" width="9.140625" style="794" customWidth="1"/>
    <col min="5138" max="5376" width="9.140625" style="794"/>
    <col min="5377" max="5377" width="46.140625" style="794" customWidth="1"/>
    <col min="5378" max="5378" width="30.7109375" style="794" customWidth="1"/>
    <col min="5379" max="5379" width="20.85546875" style="794" customWidth="1"/>
    <col min="5380" max="5381" width="20.42578125" style="794" customWidth="1"/>
    <col min="5382" max="5382" width="14.7109375" style="794" customWidth="1"/>
    <col min="5383" max="5383" width="14" style="794" customWidth="1"/>
    <col min="5384" max="5384" width="32.85546875" style="794" customWidth="1"/>
    <col min="5385" max="5385" width="11" style="794" customWidth="1"/>
    <col min="5386" max="5386" width="11.140625" style="794" customWidth="1"/>
    <col min="5387" max="5388" width="13.28515625" style="794" customWidth="1"/>
    <col min="5389" max="5389" width="13.85546875" style="794" customWidth="1"/>
    <col min="5390" max="5393" width="9.140625" style="794" customWidth="1"/>
    <col min="5394" max="5632" width="9.140625" style="794"/>
    <col min="5633" max="5633" width="46.140625" style="794" customWidth="1"/>
    <col min="5634" max="5634" width="30.7109375" style="794" customWidth="1"/>
    <col min="5635" max="5635" width="20.85546875" style="794" customWidth="1"/>
    <col min="5636" max="5637" width="20.42578125" style="794" customWidth="1"/>
    <col min="5638" max="5638" width="14.7109375" style="794" customWidth="1"/>
    <col min="5639" max="5639" width="14" style="794" customWidth="1"/>
    <col min="5640" max="5640" width="32.85546875" style="794" customWidth="1"/>
    <col min="5641" max="5641" width="11" style="794" customWidth="1"/>
    <col min="5642" max="5642" width="11.140625" style="794" customWidth="1"/>
    <col min="5643" max="5644" width="13.28515625" style="794" customWidth="1"/>
    <col min="5645" max="5645" width="13.85546875" style="794" customWidth="1"/>
    <col min="5646" max="5649" width="9.140625" style="794" customWidth="1"/>
    <col min="5650" max="5888" width="9.140625" style="794"/>
    <col min="5889" max="5889" width="46.140625" style="794" customWidth="1"/>
    <col min="5890" max="5890" width="30.7109375" style="794" customWidth="1"/>
    <col min="5891" max="5891" width="20.85546875" style="794" customWidth="1"/>
    <col min="5892" max="5893" width="20.42578125" style="794" customWidth="1"/>
    <col min="5894" max="5894" width="14.7109375" style="794" customWidth="1"/>
    <col min="5895" max="5895" width="14" style="794" customWidth="1"/>
    <col min="5896" max="5896" width="32.85546875" style="794" customWidth="1"/>
    <col min="5897" max="5897" width="11" style="794" customWidth="1"/>
    <col min="5898" max="5898" width="11.140625" style="794" customWidth="1"/>
    <col min="5899" max="5900" width="13.28515625" style="794" customWidth="1"/>
    <col min="5901" max="5901" width="13.85546875" style="794" customWidth="1"/>
    <col min="5902" max="5905" width="9.140625" style="794" customWidth="1"/>
    <col min="5906" max="6144" width="9.140625" style="794"/>
    <col min="6145" max="6145" width="46.140625" style="794" customWidth="1"/>
    <col min="6146" max="6146" width="30.7109375" style="794" customWidth="1"/>
    <col min="6147" max="6147" width="20.85546875" style="794" customWidth="1"/>
    <col min="6148" max="6149" width="20.42578125" style="794" customWidth="1"/>
    <col min="6150" max="6150" width="14.7109375" style="794" customWidth="1"/>
    <col min="6151" max="6151" width="14" style="794" customWidth="1"/>
    <col min="6152" max="6152" width="32.85546875" style="794" customWidth="1"/>
    <col min="6153" max="6153" width="11" style="794" customWidth="1"/>
    <col min="6154" max="6154" width="11.140625" style="794" customWidth="1"/>
    <col min="6155" max="6156" width="13.28515625" style="794" customWidth="1"/>
    <col min="6157" max="6157" width="13.85546875" style="794" customWidth="1"/>
    <col min="6158" max="6161" width="9.140625" style="794" customWidth="1"/>
    <col min="6162" max="6400" width="9.140625" style="794"/>
    <col min="6401" max="6401" width="46.140625" style="794" customWidth="1"/>
    <col min="6402" max="6402" width="30.7109375" style="794" customWidth="1"/>
    <col min="6403" max="6403" width="20.85546875" style="794" customWidth="1"/>
    <col min="6404" max="6405" width="20.42578125" style="794" customWidth="1"/>
    <col min="6406" max="6406" width="14.7109375" style="794" customWidth="1"/>
    <col min="6407" max="6407" width="14" style="794" customWidth="1"/>
    <col min="6408" max="6408" width="32.85546875" style="794" customWidth="1"/>
    <col min="6409" max="6409" width="11" style="794" customWidth="1"/>
    <col min="6410" max="6410" width="11.140625" style="794" customWidth="1"/>
    <col min="6411" max="6412" width="13.28515625" style="794" customWidth="1"/>
    <col min="6413" max="6413" width="13.85546875" style="794" customWidth="1"/>
    <col min="6414" max="6417" width="9.140625" style="794" customWidth="1"/>
    <col min="6418" max="6656" width="9.140625" style="794"/>
    <col min="6657" max="6657" width="46.140625" style="794" customWidth="1"/>
    <col min="6658" max="6658" width="30.7109375" style="794" customWidth="1"/>
    <col min="6659" max="6659" width="20.85546875" style="794" customWidth="1"/>
    <col min="6660" max="6661" width="20.42578125" style="794" customWidth="1"/>
    <col min="6662" max="6662" width="14.7109375" style="794" customWidth="1"/>
    <col min="6663" max="6663" width="14" style="794" customWidth="1"/>
    <col min="6664" max="6664" width="32.85546875" style="794" customWidth="1"/>
    <col min="6665" max="6665" width="11" style="794" customWidth="1"/>
    <col min="6666" max="6666" width="11.140625" style="794" customWidth="1"/>
    <col min="6667" max="6668" width="13.28515625" style="794" customWidth="1"/>
    <col min="6669" max="6669" width="13.85546875" style="794" customWidth="1"/>
    <col min="6670" max="6673" width="9.140625" style="794" customWidth="1"/>
    <col min="6674" max="6912" width="9.140625" style="794"/>
    <col min="6913" max="6913" width="46.140625" style="794" customWidth="1"/>
    <col min="6914" max="6914" width="30.7109375" style="794" customWidth="1"/>
    <col min="6915" max="6915" width="20.85546875" style="794" customWidth="1"/>
    <col min="6916" max="6917" width="20.42578125" style="794" customWidth="1"/>
    <col min="6918" max="6918" width="14.7109375" style="794" customWidth="1"/>
    <col min="6919" max="6919" width="14" style="794" customWidth="1"/>
    <col min="6920" max="6920" width="32.85546875" style="794" customWidth="1"/>
    <col min="6921" max="6921" width="11" style="794" customWidth="1"/>
    <col min="6922" max="6922" width="11.140625" style="794" customWidth="1"/>
    <col min="6923" max="6924" width="13.28515625" style="794" customWidth="1"/>
    <col min="6925" max="6925" width="13.85546875" style="794" customWidth="1"/>
    <col min="6926" max="6929" width="9.140625" style="794" customWidth="1"/>
    <col min="6930" max="7168" width="9.140625" style="794"/>
    <col min="7169" max="7169" width="46.140625" style="794" customWidth="1"/>
    <col min="7170" max="7170" width="30.7109375" style="794" customWidth="1"/>
    <col min="7171" max="7171" width="20.85546875" style="794" customWidth="1"/>
    <col min="7172" max="7173" width="20.42578125" style="794" customWidth="1"/>
    <col min="7174" max="7174" width="14.7109375" style="794" customWidth="1"/>
    <col min="7175" max="7175" width="14" style="794" customWidth="1"/>
    <col min="7176" max="7176" width="32.85546875" style="794" customWidth="1"/>
    <col min="7177" max="7177" width="11" style="794" customWidth="1"/>
    <col min="7178" max="7178" width="11.140625" style="794" customWidth="1"/>
    <col min="7179" max="7180" width="13.28515625" style="794" customWidth="1"/>
    <col min="7181" max="7181" width="13.85546875" style="794" customWidth="1"/>
    <col min="7182" max="7185" width="9.140625" style="794" customWidth="1"/>
    <col min="7186" max="7424" width="9.140625" style="794"/>
    <col min="7425" max="7425" width="46.140625" style="794" customWidth="1"/>
    <col min="7426" max="7426" width="30.7109375" style="794" customWidth="1"/>
    <col min="7427" max="7427" width="20.85546875" style="794" customWidth="1"/>
    <col min="7428" max="7429" width="20.42578125" style="794" customWidth="1"/>
    <col min="7430" max="7430" width="14.7109375" style="794" customWidth="1"/>
    <col min="7431" max="7431" width="14" style="794" customWidth="1"/>
    <col min="7432" max="7432" width="32.85546875" style="794" customWidth="1"/>
    <col min="7433" max="7433" width="11" style="794" customWidth="1"/>
    <col min="7434" max="7434" width="11.140625" style="794" customWidth="1"/>
    <col min="7435" max="7436" width="13.28515625" style="794" customWidth="1"/>
    <col min="7437" max="7437" width="13.85546875" style="794" customWidth="1"/>
    <col min="7438" max="7441" width="9.140625" style="794" customWidth="1"/>
    <col min="7442" max="7680" width="9.140625" style="794"/>
    <col min="7681" max="7681" width="46.140625" style="794" customWidth="1"/>
    <col min="7682" max="7682" width="30.7109375" style="794" customWidth="1"/>
    <col min="7683" max="7683" width="20.85546875" style="794" customWidth="1"/>
    <col min="7684" max="7685" width="20.42578125" style="794" customWidth="1"/>
    <col min="7686" max="7686" width="14.7109375" style="794" customWidth="1"/>
    <col min="7687" max="7687" width="14" style="794" customWidth="1"/>
    <col min="7688" max="7688" width="32.85546875" style="794" customWidth="1"/>
    <col min="7689" max="7689" width="11" style="794" customWidth="1"/>
    <col min="7690" max="7690" width="11.140625" style="794" customWidth="1"/>
    <col min="7691" max="7692" width="13.28515625" style="794" customWidth="1"/>
    <col min="7693" max="7693" width="13.85546875" style="794" customWidth="1"/>
    <col min="7694" max="7697" width="9.140625" style="794" customWidth="1"/>
    <col min="7698" max="7936" width="9.140625" style="794"/>
    <col min="7937" max="7937" width="46.140625" style="794" customWidth="1"/>
    <col min="7938" max="7938" width="30.7109375" style="794" customWidth="1"/>
    <col min="7939" max="7939" width="20.85546875" style="794" customWidth="1"/>
    <col min="7940" max="7941" width="20.42578125" style="794" customWidth="1"/>
    <col min="7942" max="7942" width="14.7109375" style="794" customWidth="1"/>
    <col min="7943" max="7943" width="14" style="794" customWidth="1"/>
    <col min="7944" max="7944" width="32.85546875" style="794" customWidth="1"/>
    <col min="7945" max="7945" width="11" style="794" customWidth="1"/>
    <col min="7946" max="7946" width="11.140625" style="794" customWidth="1"/>
    <col min="7947" max="7948" width="13.28515625" style="794" customWidth="1"/>
    <col min="7949" max="7949" width="13.85546875" style="794" customWidth="1"/>
    <col min="7950" max="7953" width="9.140625" style="794" customWidth="1"/>
    <col min="7954" max="8192" width="9.140625" style="794"/>
    <col min="8193" max="8193" width="46.140625" style="794" customWidth="1"/>
    <col min="8194" max="8194" width="30.7109375" style="794" customWidth="1"/>
    <col min="8195" max="8195" width="20.85546875" style="794" customWidth="1"/>
    <col min="8196" max="8197" width="20.42578125" style="794" customWidth="1"/>
    <col min="8198" max="8198" width="14.7109375" style="794" customWidth="1"/>
    <col min="8199" max="8199" width="14" style="794" customWidth="1"/>
    <col min="8200" max="8200" width="32.85546875" style="794" customWidth="1"/>
    <col min="8201" max="8201" width="11" style="794" customWidth="1"/>
    <col min="8202" max="8202" width="11.140625" style="794" customWidth="1"/>
    <col min="8203" max="8204" width="13.28515625" style="794" customWidth="1"/>
    <col min="8205" max="8205" width="13.85546875" style="794" customWidth="1"/>
    <col min="8206" max="8209" width="9.140625" style="794" customWidth="1"/>
    <col min="8210" max="8448" width="9.140625" style="794"/>
    <col min="8449" max="8449" width="46.140625" style="794" customWidth="1"/>
    <col min="8450" max="8450" width="30.7109375" style="794" customWidth="1"/>
    <col min="8451" max="8451" width="20.85546875" style="794" customWidth="1"/>
    <col min="8452" max="8453" width="20.42578125" style="794" customWidth="1"/>
    <col min="8454" max="8454" width="14.7109375" style="794" customWidth="1"/>
    <col min="8455" max="8455" width="14" style="794" customWidth="1"/>
    <col min="8456" max="8456" width="32.85546875" style="794" customWidth="1"/>
    <col min="8457" max="8457" width="11" style="794" customWidth="1"/>
    <col min="8458" max="8458" width="11.140625" style="794" customWidth="1"/>
    <col min="8459" max="8460" width="13.28515625" style="794" customWidth="1"/>
    <col min="8461" max="8461" width="13.85546875" style="794" customWidth="1"/>
    <col min="8462" max="8465" width="9.140625" style="794" customWidth="1"/>
    <col min="8466" max="8704" width="9.140625" style="794"/>
    <col min="8705" max="8705" width="46.140625" style="794" customWidth="1"/>
    <col min="8706" max="8706" width="30.7109375" style="794" customWidth="1"/>
    <col min="8707" max="8707" width="20.85546875" style="794" customWidth="1"/>
    <col min="8708" max="8709" width="20.42578125" style="794" customWidth="1"/>
    <col min="8710" max="8710" width="14.7109375" style="794" customWidth="1"/>
    <col min="8711" max="8711" width="14" style="794" customWidth="1"/>
    <col min="8712" max="8712" width="32.85546875" style="794" customWidth="1"/>
    <col min="8713" max="8713" width="11" style="794" customWidth="1"/>
    <col min="8714" max="8714" width="11.140625" style="794" customWidth="1"/>
    <col min="8715" max="8716" width="13.28515625" style="794" customWidth="1"/>
    <col min="8717" max="8717" width="13.85546875" style="794" customWidth="1"/>
    <col min="8718" max="8721" width="9.140625" style="794" customWidth="1"/>
    <col min="8722" max="8960" width="9.140625" style="794"/>
    <col min="8961" max="8961" width="46.140625" style="794" customWidth="1"/>
    <col min="8962" max="8962" width="30.7109375" style="794" customWidth="1"/>
    <col min="8963" max="8963" width="20.85546875" style="794" customWidth="1"/>
    <col min="8964" max="8965" width="20.42578125" style="794" customWidth="1"/>
    <col min="8966" max="8966" width="14.7109375" style="794" customWidth="1"/>
    <col min="8967" max="8967" width="14" style="794" customWidth="1"/>
    <col min="8968" max="8968" width="32.85546875" style="794" customWidth="1"/>
    <col min="8969" max="8969" width="11" style="794" customWidth="1"/>
    <col min="8970" max="8970" width="11.140625" style="794" customWidth="1"/>
    <col min="8971" max="8972" width="13.28515625" style="794" customWidth="1"/>
    <col min="8973" max="8973" width="13.85546875" style="794" customWidth="1"/>
    <col min="8974" max="8977" width="9.140625" style="794" customWidth="1"/>
    <col min="8978" max="9216" width="9.140625" style="794"/>
    <col min="9217" max="9217" width="46.140625" style="794" customWidth="1"/>
    <col min="9218" max="9218" width="30.7109375" style="794" customWidth="1"/>
    <col min="9219" max="9219" width="20.85546875" style="794" customWidth="1"/>
    <col min="9220" max="9221" width="20.42578125" style="794" customWidth="1"/>
    <col min="9222" max="9222" width="14.7109375" style="794" customWidth="1"/>
    <col min="9223" max="9223" width="14" style="794" customWidth="1"/>
    <col min="9224" max="9224" width="32.85546875" style="794" customWidth="1"/>
    <col min="9225" max="9225" width="11" style="794" customWidth="1"/>
    <col min="9226" max="9226" width="11.140625" style="794" customWidth="1"/>
    <col min="9227" max="9228" width="13.28515625" style="794" customWidth="1"/>
    <col min="9229" max="9229" width="13.85546875" style="794" customWidth="1"/>
    <col min="9230" max="9233" width="9.140625" style="794" customWidth="1"/>
    <col min="9234" max="9472" width="9.140625" style="794"/>
    <col min="9473" max="9473" width="46.140625" style="794" customWidth="1"/>
    <col min="9474" max="9474" width="30.7109375" style="794" customWidth="1"/>
    <col min="9475" max="9475" width="20.85546875" style="794" customWidth="1"/>
    <col min="9476" max="9477" width="20.42578125" style="794" customWidth="1"/>
    <col min="9478" max="9478" width="14.7109375" style="794" customWidth="1"/>
    <col min="9479" max="9479" width="14" style="794" customWidth="1"/>
    <col min="9480" max="9480" width="32.85546875" style="794" customWidth="1"/>
    <col min="9481" max="9481" width="11" style="794" customWidth="1"/>
    <col min="9482" max="9482" width="11.140625" style="794" customWidth="1"/>
    <col min="9483" max="9484" width="13.28515625" style="794" customWidth="1"/>
    <col min="9485" max="9485" width="13.85546875" style="794" customWidth="1"/>
    <col min="9486" max="9489" width="9.140625" style="794" customWidth="1"/>
    <col min="9490" max="9728" width="9.140625" style="794"/>
    <col min="9729" max="9729" width="46.140625" style="794" customWidth="1"/>
    <col min="9730" max="9730" width="30.7109375" style="794" customWidth="1"/>
    <col min="9731" max="9731" width="20.85546875" style="794" customWidth="1"/>
    <col min="9732" max="9733" width="20.42578125" style="794" customWidth="1"/>
    <col min="9734" max="9734" width="14.7109375" style="794" customWidth="1"/>
    <col min="9735" max="9735" width="14" style="794" customWidth="1"/>
    <col min="9736" max="9736" width="32.85546875" style="794" customWidth="1"/>
    <col min="9737" max="9737" width="11" style="794" customWidth="1"/>
    <col min="9738" max="9738" width="11.140625" style="794" customWidth="1"/>
    <col min="9739" max="9740" width="13.28515625" style="794" customWidth="1"/>
    <col min="9741" max="9741" width="13.85546875" style="794" customWidth="1"/>
    <col min="9742" max="9745" width="9.140625" style="794" customWidth="1"/>
    <col min="9746" max="9984" width="9.140625" style="794"/>
    <col min="9985" max="9985" width="46.140625" style="794" customWidth="1"/>
    <col min="9986" max="9986" width="30.7109375" style="794" customWidth="1"/>
    <col min="9987" max="9987" width="20.85546875" style="794" customWidth="1"/>
    <col min="9988" max="9989" width="20.42578125" style="794" customWidth="1"/>
    <col min="9990" max="9990" width="14.7109375" style="794" customWidth="1"/>
    <col min="9991" max="9991" width="14" style="794" customWidth="1"/>
    <col min="9992" max="9992" width="32.85546875" style="794" customWidth="1"/>
    <col min="9993" max="9993" width="11" style="794" customWidth="1"/>
    <col min="9994" max="9994" width="11.140625" style="794" customWidth="1"/>
    <col min="9995" max="9996" width="13.28515625" style="794" customWidth="1"/>
    <col min="9997" max="9997" width="13.85546875" style="794" customWidth="1"/>
    <col min="9998" max="10001" width="9.140625" style="794" customWidth="1"/>
    <col min="10002" max="10240" width="9.140625" style="794"/>
    <col min="10241" max="10241" width="46.140625" style="794" customWidth="1"/>
    <col min="10242" max="10242" width="30.7109375" style="794" customWidth="1"/>
    <col min="10243" max="10243" width="20.85546875" style="794" customWidth="1"/>
    <col min="10244" max="10245" width="20.42578125" style="794" customWidth="1"/>
    <col min="10246" max="10246" width="14.7109375" style="794" customWidth="1"/>
    <col min="10247" max="10247" width="14" style="794" customWidth="1"/>
    <col min="10248" max="10248" width="32.85546875" style="794" customWidth="1"/>
    <col min="10249" max="10249" width="11" style="794" customWidth="1"/>
    <col min="10250" max="10250" width="11.140625" style="794" customWidth="1"/>
    <col min="10251" max="10252" width="13.28515625" style="794" customWidth="1"/>
    <col min="10253" max="10253" width="13.85546875" style="794" customWidth="1"/>
    <col min="10254" max="10257" width="9.140625" style="794" customWidth="1"/>
    <col min="10258" max="10496" width="9.140625" style="794"/>
    <col min="10497" max="10497" width="46.140625" style="794" customWidth="1"/>
    <col min="10498" max="10498" width="30.7109375" style="794" customWidth="1"/>
    <col min="10499" max="10499" width="20.85546875" style="794" customWidth="1"/>
    <col min="10500" max="10501" width="20.42578125" style="794" customWidth="1"/>
    <col min="10502" max="10502" width="14.7109375" style="794" customWidth="1"/>
    <col min="10503" max="10503" width="14" style="794" customWidth="1"/>
    <col min="10504" max="10504" width="32.85546875" style="794" customWidth="1"/>
    <col min="10505" max="10505" width="11" style="794" customWidth="1"/>
    <col min="10506" max="10506" width="11.140625" style="794" customWidth="1"/>
    <col min="10507" max="10508" width="13.28515625" style="794" customWidth="1"/>
    <col min="10509" max="10509" width="13.85546875" style="794" customWidth="1"/>
    <col min="10510" max="10513" width="9.140625" style="794" customWidth="1"/>
    <col min="10514" max="10752" width="9.140625" style="794"/>
    <col min="10753" max="10753" width="46.140625" style="794" customWidth="1"/>
    <col min="10754" max="10754" width="30.7109375" style="794" customWidth="1"/>
    <col min="10755" max="10755" width="20.85546875" style="794" customWidth="1"/>
    <col min="10756" max="10757" width="20.42578125" style="794" customWidth="1"/>
    <col min="10758" max="10758" width="14.7109375" style="794" customWidth="1"/>
    <col min="10759" max="10759" width="14" style="794" customWidth="1"/>
    <col min="10760" max="10760" width="32.85546875" style="794" customWidth="1"/>
    <col min="10761" max="10761" width="11" style="794" customWidth="1"/>
    <col min="10762" max="10762" width="11.140625" style="794" customWidth="1"/>
    <col min="10763" max="10764" width="13.28515625" style="794" customWidth="1"/>
    <col min="10765" max="10765" width="13.85546875" style="794" customWidth="1"/>
    <col min="10766" max="10769" width="9.140625" style="794" customWidth="1"/>
    <col min="10770" max="11008" width="9.140625" style="794"/>
    <col min="11009" max="11009" width="46.140625" style="794" customWidth="1"/>
    <col min="11010" max="11010" width="30.7109375" style="794" customWidth="1"/>
    <col min="11011" max="11011" width="20.85546875" style="794" customWidth="1"/>
    <col min="11012" max="11013" width="20.42578125" style="794" customWidth="1"/>
    <col min="11014" max="11014" width="14.7109375" style="794" customWidth="1"/>
    <col min="11015" max="11015" width="14" style="794" customWidth="1"/>
    <col min="11016" max="11016" width="32.85546875" style="794" customWidth="1"/>
    <col min="11017" max="11017" width="11" style="794" customWidth="1"/>
    <col min="11018" max="11018" width="11.140625" style="794" customWidth="1"/>
    <col min="11019" max="11020" width="13.28515625" style="794" customWidth="1"/>
    <col min="11021" max="11021" width="13.85546875" style="794" customWidth="1"/>
    <col min="11022" max="11025" width="9.140625" style="794" customWidth="1"/>
    <col min="11026" max="11264" width="9.140625" style="794"/>
    <col min="11265" max="11265" width="46.140625" style="794" customWidth="1"/>
    <col min="11266" max="11266" width="30.7109375" style="794" customWidth="1"/>
    <col min="11267" max="11267" width="20.85546875" style="794" customWidth="1"/>
    <col min="11268" max="11269" width="20.42578125" style="794" customWidth="1"/>
    <col min="11270" max="11270" width="14.7109375" style="794" customWidth="1"/>
    <col min="11271" max="11271" width="14" style="794" customWidth="1"/>
    <col min="11272" max="11272" width="32.85546875" style="794" customWidth="1"/>
    <col min="11273" max="11273" width="11" style="794" customWidth="1"/>
    <col min="11274" max="11274" width="11.140625" style="794" customWidth="1"/>
    <col min="11275" max="11276" width="13.28515625" style="794" customWidth="1"/>
    <col min="11277" max="11277" width="13.85546875" style="794" customWidth="1"/>
    <col min="11278" max="11281" width="9.140625" style="794" customWidth="1"/>
    <col min="11282" max="11520" width="9.140625" style="794"/>
    <col min="11521" max="11521" width="46.140625" style="794" customWidth="1"/>
    <col min="11522" max="11522" width="30.7109375" style="794" customWidth="1"/>
    <col min="11523" max="11523" width="20.85546875" style="794" customWidth="1"/>
    <col min="11524" max="11525" width="20.42578125" style="794" customWidth="1"/>
    <col min="11526" max="11526" width="14.7109375" style="794" customWidth="1"/>
    <col min="11527" max="11527" width="14" style="794" customWidth="1"/>
    <col min="11528" max="11528" width="32.85546875" style="794" customWidth="1"/>
    <col min="11529" max="11529" width="11" style="794" customWidth="1"/>
    <col min="11530" max="11530" width="11.140625" style="794" customWidth="1"/>
    <col min="11531" max="11532" width="13.28515625" style="794" customWidth="1"/>
    <col min="11533" max="11533" width="13.85546875" style="794" customWidth="1"/>
    <col min="11534" max="11537" width="9.140625" style="794" customWidth="1"/>
    <col min="11538" max="11776" width="9.140625" style="794"/>
    <col min="11777" max="11777" width="46.140625" style="794" customWidth="1"/>
    <col min="11778" max="11778" width="30.7109375" style="794" customWidth="1"/>
    <col min="11779" max="11779" width="20.85546875" style="794" customWidth="1"/>
    <col min="11780" max="11781" width="20.42578125" style="794" customWidth="1"/>
    <col min="11782" max="11782" width="14.7109375" style="794" customWidth="1"/>
    <col min="11783" max="11783" width="14" style="794" customWidth="1"/>
    <col min="11784" max="11784" width="32.85546875" style="794" customWidth="1"/>
    <col min="11785" max="11785" width="11" style="794" customWidth="1"/>
    <col min="11786" max="11786" width="11.140625" style="794" customWidth="1"/>
    <col min="11787" max="11788" width="13.28515625" style="794" customWidth="1"/>
    <col min="11789" max="11789" width="13.85546875" style="794" customWidth="1"/>
    <col min="11790" max="11793" width="9.140625" style="794" customWidth="1"/>
    <col min="11794" max="12032" width="9.140625" style="794"/>
    <col min="12033" max="12033" width="46.140625" style="794" customWidth="1"/>
    <col min="12034" max="12034" width="30.7109375" style="794" customWidth="1"/>
    <col min="12035" max="12035" width="20.85546875" style="794" customWidth="1"/>
    <col min="12036" max="12037" width="20.42578125" style="794" customWidth="1"/>
    <col min="12038" max="12038" width="14.7109375" style="794" customWidth="1"/>
    <col min="12039" max="12039" width="14" style="794" customWidth="1"/>
    <col min="12040" max="12040" width="32.85546875" style="794" customWidth="1"/>
    <col min="12041" max="12041" width="11" style="794" customWidth="1"/>
    <col min="12042" max="12042" width="11.140625" style="794" customWidth="1"/>
    <col min="12043" max="12044" width="13.28515625" style="794" customWidth="1"/>
    <col min="12045" max="12045" width="13.85546875" style="794" customWidth="1"/>
    <col min="12046" max="12049" width="9.140625" style="794" customWidth="1"/>
    <col min="12050" max="12288" width="9.140625" style="794"/>
    <col min="12289" max="12289" width="46.140625" style="794" customWidth="1"/>
    <col min="12290" max="12290" width="30.7109375" style="794" customWidth="1"/>
    <col min="12291" max="12291" width="20.85546875" style="794" customWidth="1"/>
    <col min="12292" max="12293" width="20.42578125" style="794" customWidth="1"/>
    <col min="12294" max="12294" width="14.7109375" style="794" customWidth="1"/>
    <col min="12295" max="12295" width="14" style="794" customWidth="1"/>
    <col min="12296" max="12296" width="32.85546875" style="794" customWidth="1"/>
    <col min="12297" max="12297" width="11" style="794" customWidth="1"/>
    <col min="12298" max="12298" width="11.140625" style="794" customWidth="1"/>
    <col min="12299" max="12300" width="13.28515625" style="794" customWidth="1"/>
    <col min="12301" max="12301" width="13.85546875" style="794" customWidth="1"/>
    <col min="12302" max="12305" width="9.140625" style="794" customWidth="1"/>
    <col min="12306" max="12544" width="9.140625" style="794"/>
    <col min="12545" max="12545" width="46.140625" style="794" customWidth="1"/>
    <col min="12546" max="12546" width="30.7109375" style="794" customWidth="1"/>
    <col min="12547" max="12547" width="20.85546875" style="794" customWidth="1"/>
    <col min="12548" max="12549" width="20.42578125" style="794" customWidth="1"/>
    <col min="12550" max="12550" width="14.7109375" style="794" customWidth="1"/>
    <col min="12551" max="12551" width="14" style="794" customWidth="1"/>
    <col min="12552" max="12552" width="32.85546875" style="794" customWidth="1"/>
    <col min="12553" max="12553" width="11" style="794" customWidth="1"/>
    <col min="12554" max="12554" width="11.140625" style="794" customWidth="1"/>
    <col min="12555" max="12556" width="13.28515625" style="794" customWidth="1"/>
    <col min="12557" max="12557" width="13.85546875" style="794" customWidth="1"/>
    <col min="12558" max="12561" width="9.140625" style="794" customWidth="1"/>
    <col min="12562" max="12800" width="9.140625" style="794"/>
    <col min="12801" max="12801" width="46.140625" style="794" customWidth="1"/>
    <col min="12802" max="12802" width="30.7109375" style="794" customWidth="1"/>
    <col min="12803" max="12803" width="20.85546875" style="794" customWidth="1"/>
    <col min="12804" max="12805" width="20.42578125" style="794" customWidth="1"/>
    <col min="12806" max="12806" width="14.7109375" style="794" customWidth="1"/>
    <col min="12807" max="12807" width="14" style="794" customWidth="1"/>
    <col min="12808" max="12808" width="32.85546875" style="794" customWidth="1"/>
    <col min="12809" max="12809" width="11" style="794" customWidth="1"/>
    <col min="12810" max="12810" width="11.140625" style="794" customWidth="1"/>
    <col min="12811" max="12812" width="13.28515625" style="794" customWidth="1"/>
    <col min="12813" max="12813" width="13.85546875" style="794" customWidth="1"/>
    <col min="12814" max="12817" width="9.140625" style="794" customWidth="1"/>
    <col min="12818" max="13056" width="9.140625" style="794"/>
    <col min="13057" max="13057" width="46.140625" style="794" customWidth="1"/>
    <col min="13058" max="13058" width="30.7109375" style="794" customWidth="1"/>
    <col min="13059" max="13059" width="20.85546875" style="794" customWidth="1"/>
    <col min="13060" max="13061" width="20.42578125" style="794" customWidth="1"/>
    <col min="13062" max="13062" width="14.7109375" style="794" customWidth="1"/>
    <col min="13063" max="13063" width="14" style="794" customWidth="1"/>
    <col min="13064" max="13064" width="32.85546875" style="794" customWidth="1"/>
    <col min="13065" max="13065" width="11" style="794" customWidth="1"/>
    <col min="13066" max="13066" width="11.140625" style="794" customWidth="1"/>
    <col min="13067" max="13068" width="13.28515625" style="794" customWidth="1"/>
    <col min="13069" max="13069" width="13.85546875" style="794" customWidth="1"/>
    <col min="13070" max="13073" width="9.140625" style="794" customWidth="1"/>
    <col min="13074" max="13312" width="9.140625" style="794"/>
    <col min="13313" max="13313" width="46.140625" style="794" customWidth="1"/>
    <col min="13314" max="13314" width="30.7109375" style="794" customWidth="1"/>
    <col min="13315" max="13315" width="20.85546875" style="794" customWidth="1"/>
    <col min="13316" max="13317" width="20.42578125" style="794" customWidth="1"/>
    <col min="13318" max="13318" width="14.7109375" style="794" customWidth="1"/>
    <col min="13319" max="13319" width="14" style="794" customWidth="1"/>
    <col min="13320" max="13320" width="32.85546875" style="794" customWidth="1"/>
    <col min="13321" max="13321" width="11" style="794" customWidth="1"/>
    <col min="13322" max="13322" width="11.140625" style="794" customWidth="1"/>
    <col min="13323" max="13324" width="13.28515625" style="794" customWidth="1"/>
    <col min="13325" max="13325" width="13.85546875" style="794" customWidth="1"/>
    <col min="13326" max="13329" width="9.140625" style="794" customWidth="1"/>
    <col min="13330" max="13568" width="9.140625" style="794"/>
    <col min="13569" max="13569" width="46.140625" style="794" customWidth="1"/>
    <col min="13570" max="13570" width="30.7109375" style="794" customWidth="1"/>
    <col min="13571" max="13571" width="20.85546875" style="794" customWidth="1"/>
    <col min="13572" max="13573" width="20.42578125" style="794" customWidth="1"/>
    <col min="13574" max="13574" width="14.7109375" style="794" customWidth="1"/>
    <col min="13575" max="13575" width="14" style="794" customWidth="1"/>
    <col min="13576" max="13576" width="32.85546875" style="794" customWidth="1"/>
    <col min="13577" max="13577" width="11" style="794" customWidth="1"/>
    <col min="13578" max="13578" width="11.140625" style="794" customWidth="1"/>
    <col min="13579" max="13580" width="13.28515625" style="794" customWidth="1"/>
    <col min="13581" max="13581" width="13.85546875" style="794" customWidth="1"/>
    <col min="13582" max="13585" width="9.140625" style="794" customWidth="1"/>
    <col min="13586" max="13824" width="9.140625" style="794"/>
    <col min="13825" max="13825" width="46.140625" style="794" customWidth="1"/>
    <col min="13826" max="13826" width="30.7109375" style="794" customWidth="1"/>
    <col min="13827" max="13827" width="20.85546875" style="794" customWidth="1"/>
    <col min="13828" max="13829" width="20.42578125" style="794" customWidth="1"/>
    <col min="13830" max="13830" width="14.7109375" style="794" customWidth="1"/>
    <col min="13831" max="13831" width="14" style="794" customWidth="1"/>
    <col min="13832" max="13832" width="32.85546875" style="794" customWidth="1"/>
    <col min="13833" max="13833" width="11" style="794" customWidth="1"/>
    <col min="13834" max="13834" width="11.140625" style="794" customWidth="1"/>
    <col min="13835" max="13836" width="13.28515625" style="794" customWidth="1"/>
    <col min="13837" max="13837" width="13.85546875" style="794" customWidth="1"/>
    <col min="13838" max="13841" width="9.140625" style="794" customWidth="1"/>
    <col min="13842" max="14080" width="9.140625" style="794"/>
    <col min="14081" max="14081" width="46.140625" style="794" customWidth="1"/>
    <col min="14082" max="14082" width="30.7109375" style="794" customWidth="1"/>
    <col min="14083" max="14083" width="20.85546875" style="794" customWidth="1"/>
    <col min="14084" max="14085" width="20.42578125" style="794" customWidth="1"/>
    <col min="14086" max="14086" width="14.7109375" style="794" customWidth="1"/>
    <col min="14087" max="14087" width="14" style="794" customWidth="1"/>
    <col min="14088" max="14088" width="32.85546875" style="794" customWidth="1"/>
    <col min="14089" max="14089" width="11" style="794" customWidth="1"/>
    <col min="14090" max="14090" width="11.140625" style="794" customWidth="1"/>
    <col min="14091" max="14092" width="13.28515625" style="794" customWidth="1"/>
    <col min="14093" max="14093" width="13.85546875" style="794" customWidth="1"/>
    <col min="14094" max="14097" width="9.140625" style="794" customWidth="1"/>
    <col min="14098" max="14336" width="9.140625" style="794"/>
    <col min="14337" max="14337" width="46.140625" style="794" customWidth="1"/>
    <col min="14338" max="14338" width="30.7109375" style="794" customWidth="1"/>
    <col min="14339" max="14339" width="20.85546875" style="794" customWidth="1"/>
    <col min="14340" max="14341" width="20.42578125" style="794" customWidth="1"/>
    <col min="14342" max="14342" width="14.7109375" style="794" customWidth="1"/>
    <col min="14343" max="14343" width="14" style="794" customWidth="1"/>
    <col min="14344" max="14344" width="32.85546875" style="794" customWidth="1"/>
    <col min="14345" max="14345" width="11" style="794" customWidth="1"/>
    <col min="14346" max="14346" width="11.140625" style="794" customWidth="1"/>
    <col min="14347" max="14348" width="13.28515625" style="794" customWidth="1"/>
    <col min="14349" max="14349" width="13.85546875" style="794" customWidth="1"/>
    <col min="14350" max="14353" width="9.140625" style="794" customWidth="1"/>
    <col min="14354" max="14592" width="9.140625" style="794"/>
    <col min="14593" max="14593" width="46.140625" style="794" customWidth="1"/>
    <col min="14594" max="14594" width="30.7109375" style="794" customWidth="1"/>
    <col min="14595" max="14595" width="20.85546875" style="794" customWidth="1"/>
    <col min="14596" max="14597" width="20.42578125" style="794" customWidth="1"/>
    <col min="14598" max="14598" width="14.7109375" style="794" customWidth="1"/>
    <col min="14599" max="14599" width="14" style="794" customWidth="1"/>
    <col min="14600" max="14600" width="32.85546875" style="794" customWidth="1"/>
    <col min="14601" max="14601" width="11" style="794" customWidth="1"/>
    <col min="14602" max="14602" width="11.140625" style="794" customWidth="1"/>
    <col min="14603" max="14604" width="13.28515625" style="794" customWidth="1"/>
    <col min="14605" max="14605" width="13.85546875" style="794" customWidth="1"/>
    <col min="14606" max="14609" width="9.140625" style="794" customWidth="1"/>
    <col min="14610" max="14848" width="9.140625" style="794"/>
    <col min="14849" max="14849" width="46.140625" style="794" customWidth="1"/>
    <col min="14850" max="14850" width="30.7109375" style="794" customWidth="1"/>
    <col min="14851" max="14851" width="20.85546875" style="794" customWidth="1"/>
    <col min="14852" max="14853" width="20.42578125" style="794" customWidth="1"/>
    <col min="14854" max="14854" width="14.7109375" style="794" customWidth="1"/>
    <col min="14855" max="14855" width="14" style="794" customWidth="1"/>
    <col min="14856" max="14856" width="32.85546875" style="794" customWidth="1"/>
    <col min="14857" max="14857" width="11" style="794" customWidth="1"/>
    <col min="14858" max="14858" width="11.140625" style="794" customWidth="1"/>
    <col min="14859" max="14860" width="13.28515625" style="794" customWidth="1"/>
    <col min="14861" max="14861" width="13.85546875" style="794" customWidth="1"/>
    <col min="14862" max="14865" width="9.140625" style="794" customWidth="1"/>
    <col min="14866" max="15104" width="9.140625" style="794"/>
    <col min="15105" max="15105" width="46.140625" style="794" customWidth="1"/>
    <col min="15106" max="15106" width="30.7109375" style="794" customWidth="1"/>
    <col min="15107" max="15107" width="20.85546875" style="794" customWidth="1"/>
    <col min="15108" max="15109" width="20.42578125" style="794" customWidth="1"/>
    <col min="15110" max="15110" width="14.7109375" style="794" customWidth="1"/>
    <col min="15111" max="15111" width="14" style="794" customWidth="1"/>
    <col min="15112" max="15112" width="32.85546875" style="794" customWidth="1"/>
    <col min="15113" max="15113" width="11" style="794" customWidth="1"/>
    <col min="15114" max="15114" width="11.140625" style="794" customWidth="1"/>
    <col min="15115" max="15116" width="13.28515625" style="794" customWidth="1"/>
    <col min="15117" max="15117" width="13.85546875" style="794" customWidth="1"/>
    <col min="15118" max="15121" width="9.140625" style="794" customWidth="1"/>
    <col min="15122" max="15360" width="9.140625" style="794"/>
    <col min="15361" max="15361" width="46.140625" style="794" customWidth="1"/>
    <col min="15362" max="15362" width="30.7109375" style="794" customWidth="1"/>
    <col min="15363" max="15363" width="20.85546875" style="794" customWidth="1"/>
    <col min="15364" max="15365" width="20.42578125" style="794" customWidth="1"/>
    <col min="15366" max="15366" width="14.7109375" style="794" customWidth="1"/>
    <col min="15367" max="15367" width="14" style="794" customWidth="1"/>
    <col min="15368" max="15368" width="32.85546875" style="794" customWidth="1"/>
    <col min="15369" max="15369" width="11" style="794" customWidth="1"/>
    <col min="15370" max="15370" width="11.140625" style="794" customWidth="1"/>
    <col min="15371" max="15372" width="13.28515625" style="794" customWidth="1"/>
    <col min="15373" max="15373" width="13.85546875" style="794" customWidth="1"/>
    <col min="15374" max="15377" width="9.140625" style="794" customWidth="1"/>
    <col min="15378" max="15616" width="9.140625" style="794"/>
    <col min="15617" max="15617" width="46.140625" style="794" customWidth="1"/>
    <col min="15618" max="15618" width="30.7109375" style="794" customWidth="1"/>
    <col min="15619" max="15619" width="20.85546875" style="794" customWidth="1"/>
    <col min="15620" max="15621" width="20.42578125" style="794" customWidth="1"/>
    <col min="15622" max="15622" width="14.7109375" style="794" customWidth="1"/>
    <col min="15623" max="15623" width="14" style="794" customWidth="1"/>
    <col min="15624" max="15624" width="32.85546875" style="794" customWidth="1"/>
    <col min="15625" max="15625" width="11" style="794" customWidth="1"/>
    <col min="15626" max="15626" width="11.140625" style="794" customWidth="1"/>
    <col min="15627" max="15628" width="13.28515625" style="794" customWidth="1"/>
    <col min="15629" max="15629" width="13.85546875" style="794" customWidth="1"/>
    <col min="15630" max="15633" width="9.140625" style="794" customWidth="1"/>
    <col min="15634" max="15872" width="9.140625" style="794"/>
    <col min="15873" max="15873" width="46.140625" style="794" customWidth="1"/>
    <col min="15874" max="15874" width="30.7109375" style="794" customWidth="1"/>
    <col min="15875" max="15875" width="20.85546875" style="794" customWidth="1"/>
    <col min="15876" max="15877" width="20.42578125" style="794" customWidth="1"/>
    <col min="15878" max="15878" width="14.7109375" style="794" customWidth="1"/>
    <col min="15879" max="15879" width="14" style="794" customWidth="1"/>
    <col min="15880" max="15880" width="32.85546875" style="794" customWidth="1"/>
    <col min="15881" max="15881" width="11" style="794" customWidth="1"/>
    <col min="15882" max="15882" width="11.140625" style="794" customWidth="1"/>
    <col min="15883" max="15884" width="13.28515625" style="794" customWidth="1"/>
    <col min="15885" max="15885" width="13.85546875" style="794" customWidth="1"/>
    <col min="15886" max="15889" width="9.140625" style="794" customWidth="1"/>
    <col min="15890" max="16128" width="9.140625" style="794"/>
    <col min="16129" max="16129" width="46.140625" style="794" customWidth="1"/>
    <col min="16130" max="16130" width="30.7109375" style="794" customWidth="1"/>
    <col min="16131" max="16131" width="20.85546875" style="794" customWidth="1"/>
    <col min="16132" max="16133" width="20.42578125" style="794" customWidth="1"/>
    <col min="16134" max="16134" width="14.7109375" style="794" customWidth="1"/>
    <col min="16135" max="16135" width="14" style="794" customWidth="1"/>
    <col min="16136" max="16136" width="32.85546875" style="794" customWidth="1"/>
    <col min="16137" max="16137" width="11" style="794" customWidth="1"/>
    <col min="16138" max="16138" width="11.140625" style="794" customWidth="1"/>
    <col min="16139" max="16140" width="13.28515625" style="794" customWidth="1"/>
    <col min="16141" max="16141" width="13.85546875" style="794" customWidth="1"/>
    <col min="16142" max="16145" width="9.140625" style="794" customWidth="1"/>
    <col min="16146" max="16384" width="9.140625" style="794"/>
  </cols>
  <sheetData>
    <row r="1" spans="1:7" s="344" customFormat="1" ht="12.75">
      <c r="A1" s="341"/>
      <c r="B1" s="341"/>
      <c r="C1" s="342"/>
      <c r="D1" s="342"/>
      <c r="E1" s="342"/>
      <c r="F1" s="342"/>
      <c r="G1" s="343" t="s">
        <v>221</v>
      </c>
    </row>
    <row r="2" spans="1:7" s="344" customFormat="1" ht="12.75">
      <c r="A2" s="341"/>
      <c r="B2" s="341"/>
      <c r="C2" s="342"/>
      <c r="D2" s="342"/>
      <c r="E2" s="342"/>
      <c r="F2" s="342"/>
      <c r="G2" s="343" t="s">
        <v>222</v>
      </c>
    </row>
    <row r="3" spans="1:7" s="344" customFormat="1" ht="12.75">
      <c r="A3" s="341"/>
      <c r="B3" s="341"/>
      <c r="C3" s="342"/>
      <c r="D3" s="342"/>
      <c r="E3" s="342"/>
      <c r="F3" s="342"/>
      <c r="G3" s="343" t="s">
        <v>223</v>
      </c>
    </row>
    <row r="4" spans="1:7" s="344" customFormat="1" ht="12.75">
      <c r="A4" s="341"/>
      <c r="B4" s="341"/>
      <c r="C4" s="342"/>
      <c r="D4" s="342"/>
      <c r="E4" s="342"/>
      <c r="F4" s="342"/>
      <c r="G4" s="343" t="s">
        <v>224</v>
      </c>
    </row>
    <row r="5" spans="1:7" s="344" customFormat="1" ht="12.75">
      <c r="A5" s="341"/>
      <c r="B5" s="316"/>
      <c r="C5" s="342"/>
      <c r="D5" s="342"/>
      <c r="E5" s="342"/>
      <c r="F5" s="342"/>
      <c r="G5" s="343" t="s">
        <v>225</v>
      </c>
    </row>
    <row r="6" spans="1:7" s="344" customFormat="1">
      <c r="A6" s="345"/>
      <c r="B6" s="318"/>
      <c r="C6" s="346"/>
      <c r="D6" s="346"/>
      <c r="E6" s="346"/>
      <c r="F6" s="347"/>
      <c r="G6" s="347"/>
    </row>
    <row r="7" spans="1:7" s="344" customFormat="1">
      <c r="A7" s="345"/>
      <c r="B7" s="318"/>
      <c r="C7" s="346"/>
      <c r="D7" s="346"/>
      <c r="E7" s="347"/>
      <c r="F7" s="347"/>
      <c r="G7" s="348" t="s">
        <v>226</v>
      </c>
    </row>
    <row r="8" spans="1:7" s="344" customFormat="1">
      <c r="A8" s="345"/>
      <c r="B8" s="318"/>
      <c r="C8" s="349"/>
      <c r="D8" s="347"/>
      <c r="E8" s="349"/>
      <c r="F8" s="346"/>
      <c r="G8" s="346"/>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344" customFormat="1" ht="15.75">
      <c r="A13" s="778"/>
      <c r="B13" s="778"/>
      <c r="C13" s="778"/>
      <c r="D13" s="778"/>
      <c r="E13" s="778"/>
      <c r="F13" s="778"/>
      <c r="G13" s="778"/>
    </row>
    <row r="14" spans="1:7" s="781" customFormat="1" ht="15.75" hidden="1">
      <c r="D14" s="931"/>
      <c r="E14" s="931"/>
      <c r="F14" s="931"/>
      <c r="G14" s="931"/>
    </row>
    <row r="15" spans="1:7" s="781" customFormat="1" ht="15.75" hidden="1">
      <c r="D15" s="932"/>
      <c r="E15" s="932"/>
      <c r="F15" s="932"/>
      <c r="G15" s="932"/>
    </row>
    <row r="16" spans="1:7" s="781" customFormat="1" ht="15.75" hidden="1">
      <c r="F16" s="240"/>
    </row>
    <row r="17" spans="1:13" s="781" customFormat="1" ht="18" customHeight="1"/>
    <row r="18" spans="1:13" s="789" customFormat="1" ht="15.75">
      <c r="A18" s="933" t="s">
        <v>2</v>
      </c>
      <c r="B18" s="933"/>
      <c r="C18" s="933"/>
      <c r="D18" s="933"/>
      <c r="E18" s="933"/>
      <c r="F18" s="933"/>
      <c r="G18" s="933"/>
      <c r="H18" s="788"/>
    </row>
    <row r="19" spans="1:13" s="789" customFormat="1" ht="15.75">
      <c r="A19" s="934" t="s">
        <v>192</v>
      </c>
      <c r="B19" s="934"/>
      <c r="C19" s="934"/>
      <c r="D19" s="934"/>
      <c r="E19" s="934"/>
      <c r="F19" s="934"/>
      <c r="G19" s="934"/>
      <c r="H19" s="788"/>
    </row>
    <row r="20" spans="1:13" s="789" customFormat="1" ht="15.75">
      <c r="A20" s="954"/>
      <c r="B20" s="954"/>
      <c r="C20" s="954"/>
      <c r="D20" s="954"/>
      <c r="E20" s="954"/>
      <c r="F20" s="954"/>
      <c r="G20" s="954"/>
      <c r="H20" s="788"/>
    </row>
    <row r="21" spans="1:13" s="789" customFormat="1" ht="15" customHeight="1">
      <c r="A21" s="933" t="s">
        <v>28</v>
      </c>
      <c r="B21" s="933"/>
      <c r="C21" s="933"/>
      <c r="D21" s="933"/>
      <c r="E21" s="933"/>
      <c r="F21" s="933"/>
      <c r="G21" s="933"/>
      <c r="H21" s="788"/>
    </row>
    <row r="22" spans="1:13" ht="18" customHeight="1">
      <c r="A22" s="790"/>
      <c r="B22" s="790"/>
      <c r="C22" s="791"/>
      <c r="D22" s="791"/>
      <c r="E22" s="791"/>
      <c r="F22" s="791"/>
      <c r="G22" s="791"/>
      <c r="H22" s="791"/>
      <c r="J22" s="793"/>
      <c r="K22" s="793"/>
      <c r="L22" s="793"/>
      <c r="M22" s="793"/>
    </row>
    <row r="23" spans="1:13" ht="33.75" customHeight="1">
      <c r="A23" s="937" t="s">
        <v>405</v>
      </c>
      <c r="B23" s="937"/>
      <c r="C23" s="937"/>
      <c r="D23" s="937"/>
      <c r="E23" s="937"/>
      <c r="F23" s="937"/>
      <c r="G23" s="937"/>
      <c r="H23" s="790"/>
      <c r="J23" s="793"/>
      <c r="K23" s="793"/>
      <c r="L23" s="793"/>
      <c r="M23" s="793"/>
    </row>
    <row r="24" spans="1:13" s="789" customFormat="1" ht="19.5" customHeight="1">
      <c r="A24" s="938" t="s">
        <v>480</v>
      </c>
      <c r="B24" s="938"/>
      <c r="C24" s="938"/>
      <c r="D24" s="938"/>
      <c r="E24" s="938"/>
      <c r="F24" s="938"/>
      <c r="G24" s="938"/>
    </row>
    <row r="25" spans="1:13" s="798" customFormat="1" ht="51" customHeight="1">
      <c r="A25" s="938" t="s">
        <v>416</v>
      </c>
      <c r="B25" s="938"/>
      <c r="C25" s="938"/>
      <c r="D25" s="938"/>
      <c r="E25" s="938"/>
      <c r="F25" s="938"/>
      <c r="G25" s="938"/>
      <c r="H25" s="795"/>
      <c r="I25" s="796"/>
      <c r="J25" s="797"/>
      <c r="K25" s="797"/>
      <c r="L25" s="797"/>
    </row>
    <row r="26" spans="1:13" s="800" customFormat="1" ht="17.25" customHeight="1">
      <c r="A26" s="799" t="s">
        <v>3</v>
      </c>
    </row>
    <row r="27" spans="1:13" s="800" customFormat="1" ht="15.75" customHeight="1">
      <c r="A27" s="939" t="s">
        <v>272</v>
      </c>
      <c r="B27" s="939"/>
      <c r="C27" s="939"/>
      <c r="D27" s="939"/>
      <c r="E27" s="939"/>
      <c r="F27" s="939"/>
      <c r="G27" s="939"/>
    </row>
    <row r="28" spans="1:13" s="800" customFormat="1" ht="36" customHeight="1">
      <c r="A28" s="940" t="s">
        <v>406</v>
      </c>
      <c r="B28" s="940"/>
      <c r="C28" s="940"/>
      <c r="D28" s="940"/>
      <c r="E28" s="940"/>
      <c r="F28" s="940"/>
      <c r="G28" s="940"/>
    </row>
    <row r="29" spans="1:13" s="800" customFormat="1" ht="16.7" customHeight="1">
      <c r="A29" s="799" t="s">
        <v>130</v>
      </c>
    </row>
    <row r="30" spans="1:13" s="800" customFormat="1" ht="15.75">
      <c r="A30" s="799" t="s">
        <v>131</v>
      </c>
    </row>
    <row r="31" spans="1:13" ht="21.75" customHeight="1">
      <c r="A31" s="938" t="s">
        <v>407</v>
      </c>
      <c r="B31" s="938"/>
      <c r="C31" s="938"/>
      <c r="D31" s="938"/>
      <c r="E31" s="938"/>
      <c r="F31" s="938"/>
      <c r="G31" s="938"/>
      <c r="H31" s="790"/>
      <c r="I31" s="801"/>
      <c r="J31" s="802"/>
      <c r="K31" s="802"/>
      <c r="L31" s="802"/>
    </row>
    <row r="32" spans="1:13" s="800" customFormat="1" ht="53.25" customHeight="1">
      <c r="A32" s="945" t="s">
        <v>408</v>
      </c>
      <c r="B32" s="946"/>
      <c r="C32" s="946"/>
      <c r="D32" s="946"/>
      <c r="E32" s="946"/>
      <c r="F32" s="946"/>
      <c r="G32" s="946"/>
    </row>
    <row r="33" spans="1:12" ht="31.5" customHeight="1">
      <c r="A33" s="938" t="s">
        <v>409</v>
      </c>
      <c r="B33" s="938"/>
      <c r="C33" s="938"/>
      <c r="D33" s="938"/>
      <c r="E33" s="938"/>
      <c r="F33" s="938"/>
      <c r="G33" s="938"/>
      <c r="H33" s="790"/>
    </row>
    <row r="34" spans="1:12" ht="15.75">
      <c r="A34" s="947"/>
      <c r="B34" s="947"/>
      <c r="C34" s="947"/>
      <c r="D34" s="947"/>
      <c r="E34" s="947"/>
      <c r="F34" s="947"/>
      <c r="G34" s="947"/>
      <c r="H34" s="935"/>
      <c r="I34" s="935"/>
    </row>
    <row r="35" spans="1:12" ht="18.75" customHeight="1">
      <c r="A35" s="936" t="s">
        <v>5</v>
      </c>
      <c r="B35" s="936"/>
      <c r="C35" s="936"/>
      <c r="D35" s="936"/>
      <c r="E35" s="936"/>
      <c r="F35" s="936"/>
      <c r="G35" s="936"/>
      <c r="H35" s="792"/>
      <c r="I35" s="794"/>
    </row>
    <row r="36" spans="1:12" ht="30.95" customHeight="1">
      <c r="A36" s="948" t="s">
        <v>6</v>
      </c>
      <c r="B36" s="948" t="s">
        <v>7</v>
      </c>
      <c r="C36" s="803" t="s">
        <v>8</v>
      </c>
      <c r="D36" s="803" t="s">
        <v>9</v>
      </c>
      <c r="E36" s="951" t="s">
        <v>10</v>
      </c>
      <c r="F36" s="952"/>
      <c r="G36" s="953"/>
      <c r="H36" s="792"/>
      <c r="I36" s="794"/>
    </row>
    <row r="37" spans="1:12" ht="17.25" customHeight="1">
      <c r="A37" s="949"/>
      <c r="B37" s="950"/>
      <c r="C37" s="804" t="s">
        <v>11</v>
      </c>
      <c r="D37" s="804" t="s">
        <v>12</v>
      </c>
      <c r="E37" s="804" t="s">
        <v>13</v>
      </c>
      <c r="F37" s="804" t="s">
        <v>14</v>
      </c>
      <c r="G37" s="804" t="s">
        <v>30</v>
      </c>
      <c r="H37" s="792"/>
      <c r="I37" s="794"/>
    </row>
    <row r="38" spans="1:12" ht="33" customHeight="1">
      <c r="A38" s="805" t="s">
        <v>410</v>
      </c>
      <c r="B38" s="806" t="s">
        <v>16</v>
      </c>
      <c r="C38" s="888">
        <v>148.4</v>
      </c>
      <c r="D38" s="888">
        <v>15609.7</v>
      </c>
      <c r="E38" s="888"/>
      <c r="F38" s="888"/>
      <c r="G38" s="888"/>
      <c r="H38" s="792"/>
      <c r="I38" s="794"/>
    </row>
    <row r="39" spans="1:12" ht="21.75" customHeight="1">
      <c r="A39" s="805" t="s">
        <v>411</v>
      </c>
      <c r="B39" s="806" t="s">
        <v>16</v>
      </c>
      <c r="C39" s="888">
        <v>103769.8</v>
      </c>
      <c r="D39" s="888">
        <v>336266.3</v>
      </c>
      <c r="E39" s="888"/>
      <c r="F39" s="888"/>
      <c r="G39" s="888"/>
      <c r="H39" s="792"/>
      <c r="I39" s="794"/>
    </row>
    <row r="40" spans="1:12" ht="27.75" customHeight="1">
      <c r="A40" s="807" t="s">
        <v>18</v>
      </c>
      <c r="B40" s="808" t="s">
        <v>16</v>
      </c>
      <c r="C40" s="887">
        <f>SUM(C38:C39)</f>
        <v>103918.2</v>
      </c>
      <c r="D40" s="887">
        <f t="shared" ref="D40" si="0">SUM(D38:D39)</f>
        <v>351876</v>
      </c>
      <c r="E40" s="887">
        <f>255481.1-308.5</f>
        <v>255172.6</v>
      </c>
      <c r="F40" s="887">
        <v>357161</v>
      </c>
      <c r="G40" s="887">
        <v>370096</v>
      </c>
      <c r="H40" s="809"/>
      <c r="I40" s="793"/>
      <c r="J40" s="793"/>
      <c r="K40" s="793"/>
      <c r="L40" s="793"/>
    </row>
    <row r="41" spans="1:12" ht="32.25" customHeight="1">
      <c r="A41" s="944"/>
      <c r="B41" s="944"/>
      <c r="C41" s="944"/>
      <c r="D41" s="944"/>
      <c r="E41" s="944"/>
      <c r="F41" s="944"/>
      <c r="G41" s="944"/>
      <c r="H41" s="790"/>
    </row>
    <row r="42" spans="1:12" ht="28.5" customHeight="1">
      <c r="A42" s="942" t="s">
        <v>21</v>
      </c>
      <c r="B42" s="943" t="s">
        <v>7</v>
      </c>
      <c r="C42" s="810" t="s">
        <v>8</v>
      </c>
      <c r="D42" s="810" t="s">
        <v>9</v>
      </c>
      <c r="E42" s="943" t="s">
        <v>10</v>
      </c>
      <c r="F42" s="943"/>
      <c r="G42" s="943"/>
      <c r="H42" s="811"/>
      <c r="I42" s="794"/>
    </row>
    <row r="43" spans="1:12" ht="29.25" customHeight="1">
      <c r="A43" s="942"/>
      <c r="B43" s="943"/>
      <c r="C43" s="803" t="s">
        <v>11</v>
      </c>
      <c r="D43" s="803" t="s">
        <v>12</v>
      </c>
      <c r="E43" s="803" t="s">
        <v>13</v>
      </c>
      <c r="F43" s="803" t="s">
        <v>14</v>
      </c>
      <c r="G43" s="803" t="s">
        <v>30</v>
      </c>
      <c r="H43" s="811"/>
      <c r="I43" s="794"/>
    </row>
    <row r="44" spans="1:12" ht="78" customHeight="1">
      <c r="A44" s="592" t="s">
        <v>412</v>
      </c>
      <c r="B44" s="594" t="s">
        <v>413</v>
      </c>
      <c r="C44" s="780">
        <v>42</v>
      </c>
      <c r="D44" s="780">
        <v>41</v>
      </c>
      <c r="E44" s="780">
        <v>39</v>
      </c>
      <c r="F44" s="780">
        <v>39</v>
      </c>
      <c r="G44" s="780">
        <v>39</v>
      </c>
      <c r="H44" s="811"/>
      <c r="I44" s="794"/>
    </row>
    <row r="45" spans="1:12" ht="38.25" customHeight="1">
      <c r="A45" s="592" t="s">
        <v>414</v>
      </c>
      <c r="B45" s="594" t="s">
        <v>413</v>
      </c>
      <c r="C45" s="780">
        <v>6</v>
      </c>
      <c r="D45" s="780">
        <v>6</v>
      </c>
      <c r="E45" s="780">
        <v>6</v>
      </c>
      <c r="F45" s="780">
        <v>6</v>
      </c>
      <c r="G45" s="780">
        <v>6</v>
      </c>
      <c r="H45" s="811"/>
      <c r="I45" s="794"/>
    </row>
    <row r="46" spans="1:12" ht="40.5" customHeight="1">
      <c r="A46" s="592" t="s">
        <v>415</v>
      </c>
      <c r="B46" s="594" t="s">
        <v>413</v>
      </c>
      <c r="C46" s="780">
        <v>8</v>
      </c>
      <c r="D46" s="780">
        <v>10</v>
      </c>
      <c r="E46" s="780">
        <v>10</v>
      </c>
      <c r="F46" s="780">
        <v>10</v>
      </c>
      <c r="G46" s="780">
        <v>10</v>
      </c>
      <c r="H46" s="811"/>
      <c r="I46" s="794"/>
    </row>
    <row r="47" spans="1:12" ht="12" customHeight="1">
      <c r="A47" s="812"/>
      <c r="B47" s="813"/>
      <c r="C47" s="814"/>
      <c r="D47" s="814"/>
      <c r="E47" s="814"/>
      <c r="F47" s="814"/>
      <c r="G47" s="814"/>
      <c r="H47" s="811"/>
      <c r="I47" s="794"/>
    </row>
    <row r="48" spans="1:12">
      <c r="E48" s="816"/>
    </row>
  </sheetData>
  <mergeCells count="28">
    <mergeCell ref="D9:G9"/>
    <mergeCell ref="D10:G10"/>
    <mergeCell ref="D11:G11"/>
    <mergeCell ref="A42:A43"/>
    <mergeCell ref="B42:B43"/>
    <mergeCell ref="E42:G42"/>
    <mergeCell ref="A41:G41"/>
    <mergeCell ref="A31:G31"/>
    <mergeCell ref="A32:G32"/>
    <mergeCell ref="A33:G33"/>
    <mergeCell ref="A34:G34"/>
    <mergeCell ref="A36:A37"/>
    <mergeCell ref="B36:B37"/>
    <mergeCell ref="E36:G36"/>
    <mergeCell ref="A20:G20"/>
    <mergeCell ref="D12:G12"/>
    <mergeCell ref="A35:G35"/>
    <mergeCell ref="A21:G21"/>
    <mergeCell ref="A23:G23"/>
    <mergeCell ref="A24:G24"/>
    <mergeCell ref="A25:G25"/>
    <mergeCell ref="A27:G27"/>
    <mergeCell ref="A28:G28"/>
    <mergeCell ref="D14:G14"/>
    <mergeCell ref="D15:G15"/>
    <mergeCell ref="A18:G18"/>
    <mergeCell ref="A19:G19"/>
    <mergeCell ref="H34:I34"/>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79"/>
  <sheetViews>
    <sheetView view="pageBreakPreview" topLeftCell="A56" zoomScaleNormal="70" zoomScaleSheetLayoutView="100" workbookViewId="0">
      <selection activeCell="D74" sqref="D74"/>
    </sheetView>
  </sheetViews>
  <sheetFormatPr defaultRowHeight="15"/>
  <cols>
    <col min="1" max="1" width="44.42578125" style="170" customWidth="1"/>
    <col min="2" max="2" width="19.42578125" style="170" customWidth="1"/>
    <col min="3" max="7" width="14.28515625" style="134" customWidth="1"/>
    <col min="8" max="8" width="32.85546875" style="134" customWidth="1"/>
    <col min="9" max="9" width="11" style="140" customWidth="1"/>
    <col min="10" max="10" width="11.140625" style="134" customWidth="1"/>
    <col min="11" max="12" width="13.28515625" style="134" customWidth="1"/>
    <col min="13" max="13" width="13.85546875" style="134" customWidth="1"/>
    <col min="14" max="17" width="9.140625" style="134" customWidth="1"/>
    <col min="18" max="256" width="9.140625" style="134"/>
    <col min="257" max="257" width="46.140625" style="134" customWidth="1"/>
    <col min="258" max="258" width="30.7109375" style="134" customWidth="1"/>
    <col min="259" max="259" width="20.85546875" style="134" customWidth="1"/>
    <col min="260" max="261" width="20.42578125" style="134" customWidth="1"/>
    <col min="262" max="262" width="14.7109375" style="134" customWidth="1"/>
    <col min="263" max="263" width="14" style="134" customWidth="1"/>
    <col min="264" max="264" width="32.85546875" style="134" customWidth="1"/>
    <col min="265" max="265" width="11" style="134" customWidth="1"/>
    <col min="266" max="266" width="11.140625" style="134" customWidth="1"/>
    <col min="267" max="268" width="13.28515625" style="134" customWidth="1"/>
    <col min="269" max="269" width="13.85546875" style="134" customWidth="1"/>
    <col min="270" max="273" width="9.140625" style="134" customWidth="1"/>
    <col min="274" max="512" width="9.140625" style="134"/>
    <col min="513" max="513" width="46.140625" style="134" customWidth="1"/>
    <col min="514" max="514" width="30.7109375" style="134" customWidth="1"/>
    <col min="515" max="515" width="20.85546875" style="134" customWidth="1"/>
    <col min="516" max="517" width="20.42578125" style="134" customWidth="1"/>
    <col min="518" max="518" width="14.7109375" style="134" customWidth="1"/>
    <col min="519" max="519" width="14" style="134" customWidth="1"/>
    <col min="520" max="520" width="32.85546875" style="134" customWidth="1"/>
    <col min="521" max="521" width="11" style="134" customWidth="1"/>
    <col min="522" max="522" width="11.140625" style="134" customWidth="1"/>
    <col min="523" max="524" width="13.28515625" style="134" customWidth="1"/>
    <col min="525" max="525" width="13.85546875" style="134" customWidth="1"/>
    <col min="526" max="529" width="9.140625" style="134" customWidth="1"/>
    <col min="530" max="768" width="9.140625" style="134"/>
    <col min="769" max="769" width="46.140625" style="134" customWidth="1"/>
    <col min="770" max="770" width="30.7109375" style="134" customWidth="1"/>
    <col min="771" max="771" width="20.85546875" style="134" customWidth="1"/>
    <col min="772" max="773" width="20.42578125" style="134" customWidth="1"/>
    <col min="774" max="774" width="14.7109375" style="134" customWidth="1"/>
    <col min="775" max="775" width="14" style="134" customWidth="1"/>
    <col min="776" max="776" width="32.85546875" style="134" customWidth="1"/>
    <col min="777" max="777" width="11" style="134" customWidth="1"/>
    <col min="778" max="778" width="11.140625" style="134" customWidth="1"/>
    <col min="779" max="780" width="13.28515625" style="134" customWidth="1"/>
    <col min="781" max="781" width="13.85546875" style="134" customWidth="1"/>
    <col min="782" max="785" width="9.140625" style="134" customWidth="1"/>
    <col min="786" max="1024" width="9.140625" style="134"/>
    <col min="1025" max="1025" width="46.140625" style="134" customWidth="1"/>
    <col min="1026" max="1026" width="30.7109375" style="134" customWidth="1"/>
    <col min="1027" max="1027" width="20.85546875" style="134" customWidth="1"/>
    <col min="1028" max="1029" width="20.42578125" style="134" customWidth="1"/>
    <col min="1030" max="1030" width="14.7109375" style="134" customWidth="1"/>
    <col min="1031" max="1031" width="14" style="134" customWidth="1"/>
    <col min="1032" max="1032" width="32.85546875" style="134" customWidth="1"/>
    <col min="1033" max="1033" width="11" style="134" customWidth="1"/>
    <col min="1034" max="1034" width="11.140625" style="134" customWidth="1"/>
    <col min="1035" max="1036" width="13.28515625" style="134" customWidth="1"/>
    <col min="1037" max="1037" width="13.85546875" style="134" customWidth="1"/>
    <col min="1038" max="1041" width="9.140625" style="134" customWidth="1"/>
    <col min="1042" max="1280" width="9.140625" style="134"/>
    <col min="1281" max="1281" width="46.140625" style="134" customWidth="1"/>
    <col min="1282" max="1282" width="30.7109375" style="134" customWidth="1"/>
    <col min="1283" max="1283" width="20.85546875" style="134" customWidth="1"/>
    <col min="1284" max="1285" width="20.42578125" style="134" customWidth="1"/>
    <col min="1286" max="1286" width="14.7109375" style="134" customWidth="1"/>
    <col min="1287" max="1287" width="14" style="134" customWidth="1"/>
    <col min="1288" max="1288" width="32.85546875" style="134" customWidth="1"/>
    <col min="1289" max="1289" width="11" style="134" customWidth="1"/>
    <col min="1290" max="1290" width="11.140625" style="134" customWidth="1"/>
    <col min="1291" max="1292" width="13.28515625" style="134" customWidth="1"/>
    <col min="1293" max="1293" width="13.85546875" style="134" customWidth="1"/>
    <col min="1294" max="1297" width="9.140625" style="134" customWidth="1"/>
    <col min="1298" max="1536" width="9.140625" style="134"/>
    <col min="1537" max="1537" width="46.140625" style="134" customWidth="1"/>
    <col min="1538" max="1538" width="30.7109375" style="134" customWidth="1"/>
    <col min="1539" max="1539" width="20.85546875" style="134" customWidth="1"/>
    <col min="1540" max="1541" width="20.42578125" style="134" customWidth="1"/>
    <col min="1542" max="1542" width="14.7109375" style="134" customWidth="1"/>
    <col min="1543" max="1543" width="14" style="134" customWidth="1"/>
    <col min="1544" max="1544" width="32.85546875" style="134" customWidth="1"/>
    <col min="1545" max="1545" width="11" style="134" customWidth="1"/>
    <col min="1546" max="1546" width="11.140625" style="134" customWidth="1"/>
    <col min="1547" max="1548" width="13.28515625" style="134" customWidth="1"/>
    <col min="1549" max="1549" width="13.85546875" style="134" customWidth="1"/>
    <col min="1550" max="1553" width="9.140625" style="134" customWidth="1"/>
    <col min="1554" max="1792" width="9.140625" style="134"/>
    <col min="1793" max="1793" width="46.140625" style="134" customWidth="1"/>
    <col min="1794" max="1794" width="30.7109375" style="134" customWidth="1"/>
    <col min="1795" max="1795" width="20.85546875" style="134" customWidth="1"/>
    <col min="1796" max="1797" width="20.42578125" style="134" customWidth="1"/>
    <col min="1798" max="1798" width="14.7109375" style="134" customWidth="1"/>
    <col min="1799" max="1799" width="14" style="134" customWidth="1"/>
    <col min="1800" max="1800" width="32.85546875" style="134" customWidth="1"/>
    <col min="1801" max="1801" width="11" style="134" customWidth="1"/>
    <col min="1802" max="1802" width="11.140625" style="134" customWidth="1"/>
    <col min="1803" max="1804" width="13.28515625" style="134" customWidth="1"/>
    <col min="1805" max="1805" width="13.85546875" style="134" customWidth="1"/>
    <col min="1806" max="1809" width="9.140625" style="134" customWidth="1"/>
    <col min="1810" max="2048" width="9.140625" style="134"/>
    <col min="2049" max="2049" width="46.140625" style="134" customWidth="1"/>
    <col min="2050" max="2050" width="30.7109375" style="134" customWidth="1"/>
    <col min="2051" max="2051" width="20.85546875" style="134" customWidth="1"/>
    <col min="2052" max="2053" width="20.42578125" style="134" customWidth="1"/>
    <col min="2054" max="2054" width="14.7109375" style="134" customWidth="1"/>
    <col min="2055" max="2055" width="14" style="134" customWidth="1"/>
    <col min="2056" max="2056" width="32.85546875" style="134" customWidth="1"/>
    <col min="2057" max="2057" width="11" style="134" customWidth="1"/>
    <col min="2058" max="2058" width="11.140625" style="134" customWidth="1"/>
    <col min="2059" max="2060" width="13.28515625" style="134" customWidth="1"/>
    <col min="2061" max="2061" width="13.85546875" style="134" customWidth="1"/>
    <col min="2062" max="2065" width="9.140625" style="134" customWidth="1"/>
    <col min="2066" max="2304" width="9.140625" style="134"/>
    <col min="2305" max="2305" width="46.140625" style="134" customWidth="1"/>
    <col min="2306" max="2306" width="30.7109375" style="134" customWidth="1"/>
    <col min="2307" max="2307" width="20.85546875" style="134" customWidth="1"/>
    <col min="2308" max="2309" width="20.42578125" style="134" customWidth="1"/>
    <col min="2310" max="2310" width="14.7109375" style="134" customWidth="1"/>
    <col min="2311" max="2311" width="14" style="134" customWidth="1"/>
    <col min="2312" max="2312" width="32.85546875" style="134" customWidth="1"/>
    <col min="2313" max="2313" width="11" style="134" customWidth="1"/>
    <col min="2314" max="2314" width="11.140625" style="134" customWidth="1"/>
    <col min="2315" max="2316" width="13.28515625" style="134" customWidth="1"/>
    <col min="2317" max="2317" width="13.85546875" style="134" customWidth="1"/>
    <col min="2318" max="2321" width="9.140625" style="134" customWidth="1"/>
    <col min="2322" max="2560" width="9.140625" style="134"/>
    <col min="2561" max="2561" width="46.140625" style="134" customWidth="1"/>
    <col min="2562" max="2562" width="30.7109375" style="134" customWidth="1"/>
    <col min="2563" max="2563" width="20.85546875" style="134" customWidth="1"/>
    <col min="2564" max="2565" width="20.42578125" style="134" customWidth="1"/>
    <col min="2566" max="2566" width="14.7109375" style="134" customWidth="1"/>
    <col min="2567" max="2567" width="14" style="134" customWidth="1"/>
    <col min="2568" max="2568" width="32.85546875" style="134" customWidth="1"/>
    <col min="2569" max="2569" width="11" style="134" customWidth="1"/>
    <col min="2570" max="2570" width="11.140625" style="134" customWidth="1"/>
    <col min="2571" max="2572" width="13.28515625" style="134" customWidth="1"/>
    <col min="2573" max="2573" width="13.85546875" style="134" customWidth="1"/>
    <col min="2574" max="2577" width="9.140625" style="134" customWidth="1"/>
    <col min="2578" max="2816" width="9.140625" style="134"/>
    <col min="2817" max="2817" width="46.140625" style="134" customWidth="1"/>
    <col min="2818" max="2818" width="30.7109375" style="134" customWidth="1"/>
    <col min="2819" max="2819" width="20.85546875" style="134" customWidth="1"/>
    <col min="2820" max="2821" width="20.42578125" style="134" customWidth="1"/>
    <col min="2822" max="2822" width="14.7109375" style="134" customWidth="1"/>
    <col min="2823" max="2823" width="14" style="134" customWidth="1"/>
    <col min="2824" max="2824" width="32.85546875" style="134" customWidth="1"/>
    <col min="2825" max="2825" width="11" style="134" customWidth="1"/>
    <col min="2826" max="2826" width="11.140625" style="134" customWidth="1"/>
    <col min="2827" max="2828" width="13.28515625" style="134" customWidth="1"/>
    <col min="2829" max="2829" width="13.85546875" style="134" customWidth="1"/>
    <col min="2830" max="2833" width="9.140625" style="134" customWidth="1"/>
    <col min="2834" max="3072" width="9.140625" style="134"/>
    <col min="3073" max="3073" width="46.140625" style="134" customWidth="1"/>
    <col min="3074" max="3074" width="30.7109375" style="134" customWidth="1"/>
    <col min="3075" max="3075" width="20.85546875" style="134" customWidth="1"/>
    <col min="3076" max="3077" width="20.42578125" style="134" customWidth="1"/>
    <col min="3078" max="3078" width="14.7109375" style="134" customWidth="1"/>
    <col min="3079" max="3079" width="14" style="134" customWidth="1"/>
    <col min="3080" max="3080" width="32.85546875" style="134" customWidth="1"/>
    <col min="3081" max="3081" width="11" style="134" customWidth="1"/>
    <col min="3082" max="3082" width="11.140625" style="134" customWidth="1"/>
    <col min="3083" max="3084" width="13.28515625" style="134" customWidth="1"/>
    <col min="3085" max="3085" width="13.85546875" style="134" customWidth="1"/>
    <col min="3086" max="3089" width="9.140625" style="134" customWidth="1"/>
    <col min="3090" max="3328" width="9.140625" style="134"/>
    <col min="3329" max="3329" width="46.140625" style="134" customWidth="1"/>
    <col min="3330" max="3330" width="30.7109375" style="134" customWidth="1"/>
    <col min="3331" max="3331" width="20.85546875" style="134" customWidth="1"/>
    <col min="3332" max="3333" width="20.42578125" style="134" customWidth="1"/>
    <col min="3334" max="3334" width="14.7109375" style="134" customWidth="1"/>
    <col min="3335" max="3335" width="14" style="134" customWidth="1"/>
    <col min="3336" max="3336" width="32.85546875" style="134" customWidth="1"/>
    <col min="3337" max="3337" width="11" style="134" customWidth="1"/>
    <col min="3338" max="3338" width="11.140625" style="134" customWidth="1"/>
    <col min="3339" max="3340" width="13.28515625" style="134" customWidth="1"/>
    <col min="3341" max="3341" width="13.85546875" style="134" customWidth="1"/>
    <col min="3342" max="3345" width="9.140625" style="134" customWidth="1"/>
    <col min="3346" max="3584" width="9.140625" style="134"/>
    <col min="3585" max="3585" width="46.140625" style="134" customWidth="1"/>
    <col min="3586" max="3586" width="30.7109375" style="134" customWidth="1"/>
    <col min="3587" max="3587" width="20.85546875" style="134" customWidth="1"/>
    <col min="3588" max="3589" width="20.42578125" style="134" customWidth="1"/>
    <col min="3590" max="3590" width="14.7109375" style="134" customWidth="1"/>
    <col min="3591" max="3591" width="14" style="134" customWidth="1"/>
    <col min="3592" max="3592" width="32.85546875" style="134" customWidth="1"/>
    <col min="3593" max="3593" width="11" style="134" customWidth="1"/>
    <col min="3594" max="3594" width="11.140625" style="134" customWidth="1"/>
    <col min="3595" max="3596" width="13.28515625" style="134" customWidth="1"/>
    <col min="3597" max="3597" width="13.85546875" style="134" customWidth="1"/>
    <col min="3598" max="3601" width="9.140625" style="134" customWidth="1"/>
    <col min="3602" max="3840" width="9.140625" style="134"/>
    <col min="3841" max="3841" width="46.140625" style="134" customWidth="1"/>
    <col min="3842" max="3842" width="30.7109375" style="134" customWidth="1"/>
    <col min="3843" max="3843" width="20.85546875" style="134" customWidth="1"/>
    <col min="3844" max="3845" width="20.42578125" style="134" customWidth="1"/>
    <col min="3846" max="3846" width="14.7109375" style="134" customWidth="1"/>
    <col min="3847" max="3847" width="14" style="134" customWidth="1"/>
    <col min="3848" max="3848" width="32.85546875" style="134" customWidth="1"/>
    <col min="3849" max="3849" width="11" style="134" customWidth="1"/>
    <col min="3850" max="3850" width="11.140625" style="134" customWidth="1"/>
    <col min="3851" max="3852" width="13.28515625" style="134" customWidth="1"/>
    <col min="3853" max="3853" width="13.85546875" style="134" customWidth="1"/>
    <col min="3854" max="3857" width="9.140625" style="134" customWidth="1"/>
    <col min="3858" max="4096" width="9.140625" style="134"/>
    <col min="4097" max="4097" width="46.140625" style="134" customWidth="1"/>
    <col min="4098" max="4098" width="30.7109375" style="134" customWidth="1"/>
    <col min="4099" max="4099" width="20.85546875" style="134" customWidth="1"/>
    <col min="4100" max="4101" width="20.42578125" style="134" customWidth="1"/>
    <col min="4102" max="4102" width="14.7109375" style="134" customWidth="1"/>
    <col min="4103" max="4103" width="14" style="134" customWidth="1"/>
    <col min="4104" max="4104" width="32.85546875" style="134" customWidth="1"/>
    <col min="4105" max="4105" width="11" style="134" customWidth="1"/>
    <col min="4106" max="4106" width="11.140625" style="134" customWidth="1"/>
    <col min="4107" max="4108" width="13.28515625" style="134" customWidth="1"/>
    <col min="4109" max="4109" width="13.85546875" style="134" customWidth="1"/>
    <col min="4110" max="4113" width="9.140625" style="134" customWidth="1"/>
    <col min="4114" max="4352" width="9.140625" style="134"/>
    <col min="4353" max="4353" width="46.140625" style="134" customWidth="1"/>
    <col min="4354" max="4354" width="30.7109375" style="134" customWidth="1"/>
    <col min="4355" max="4355" width="20.85546875" style="134" customWidth="1"/>
    <col min="4356" max="4357" width="20.42578125" style="134" customWidth="1"/>
    <col min="4358" max="4358" width="14.7109375" style="134" customWidth="1"/>
    <col min="4359" max="4359" width="14" style="134" customWidth="1"/>
    <col min="4360" max="4360" width="32.85546875" style="134" customWidth="1"/>
    <col min="4361" max="4361" width="11" style="134" customWidth="1"/>
    <col min="4362" max="4362" width="11.140625" style="134" customWidth="1"/>
    <col min="4363" max="4364" width="13.28515625" style="134" customWidth="1"/>
    <col min="4365" max="4365" width="13.85546875" style="134" customWidth="1"/>
    <col min="4366" max="4369" width="9.140625" style="134" customWidth="1"/>
    <col min="4370" max="4608" width="9.140625" style="134"/>
    <col min="4609" max="4609" width="46.140625" style="134" customWidth="1"/>
    <col min="4610" max="4610" width="30.7109375" style="134" customWidth="1"/>
    <col min="4611" max="4611" width="20.85546875" style="134" customWidth="1"/>
    <col min="4612" max="4613" width="20.42578125" style="134" customWidth="1"/>
    <col min="4614" max="4614" width="14.7109375" style="134" customWidth="1"/>
    <col min="4615" max="4615" width="14" style="134" customWidth="1"/>
    <col min="4616" max="4616" width="32.85546875" style="134" customWidth="1"/>
    <col min="4617" max="4617" width="11" style="134" customWidth="1"/>
    <col min="4618" max="4618" width="11.140625" style="134" customWidth="1"/>
    <col min="4619" max="4620" width="13.28515625" style="134" customWidth="1"/>
    <col min="4621" max="4621" width="13.85546875" style="134" customWidth="1"/>
    <col min="4622" max="4625" width="9.140625" style="134" customWidth="1"/>
    <col min="4626" max="4864" width="9.140625" style="134"/>
    <col min="4865" max="4865" width="46.140625" style="134" customWidth="1"/>
    <col min="4866" max="4866" width="30.7109375" style="134" customWidth="1"/>
    <col min="4867" max="4867" width="20.85546875" style="134" customWidth="1"/>
    <col min="4868" max="4869" width="20.42578125" style="134" customWidth="1"/>
    <col min="4870" max="4870" width="14.7109375" style="134" customWidth="1"/>
    <col min="4871" max="4871" width="14" style="134" customWidth="1"/>
    <col min="4872" max="4872" width="32.85546875" style="134" customWidth="1"/>
    <col min="4873" max="4873" width="11" style="134" customWidth="1"/>
    <col min="4874" max="4874" width="11.140625" style="134" customWidth="1"/>
    <col min="4875" max="4876" width="13.28515625" style="134" customWidth="1"/>
    <col min="4877" max="4877" width="13.85546875" style="134" customWidth="1"/>
    <col min="4878" max="4881" width="9.140625" style="134" customWidth="1"/>
    <col min="4882" max="5120" width="9.140625" style="134"/>
    <col min="5121" max="5121" width="46.140625" style="134" customWidth="1"/>
    <col min="5122" max="5122" width="30.7109375" style="134" customWidth="1"/>
    <col min="5123" max="5123" width="20.85546875" style="134" customWidth="1"/>
    <col min="5124" max="5125" width="20.42578125" style="134" customWidth="1"/>
    <col min="5126" max="5126" width="14.7109375" style="134" customWidth="1"/>
    <col min="5127" max="5127" width="14" style="134" customWidth="1"/>
    <col min="5128" max="5128" width="32.85546875" style="134" customWidth="1"/>
    <col min="5129" max="5129" width="11" style="134" customWidth="1"/>
    <col min="5130" max="5130" width="11.140625" style="134" customWidth="1"/>
    <col min="5131" max="5132" width="13.28515625" style="134" customWidth="1"/>
    <col min="5133" max="5133" width="13.85546875" style="134" customWidth="1"/>
    <col min="5134" max="5137" width="9.140625" style="134" customWidth="1"/>
    <col min="5138" max="5376" width="9.140625" style="134"/>
    <col min="5377" max="5377" width="46.140625" style="134" customWidth="1"/>
    <col min="5378" max="5378" width="30.7109375" style="134" customWidth="1"/>
    <col min="5379" max="5379" width="20.85546875" style="134" customWidth="1"/>
    <col min="5380" max="5381" width="20.42578125" style="134" customWidth="1"/>
    <col min="5382" max="5382" width="14.7109375" style="134" customWidth="1"/>
    <col min="5383" max="5383" width="14" style="134" customWidth="1"/>
    <col min="5384" max="5384" width="32.85546875" style="134" customWidth="1"/>
    <col min="5385" max="5385" width="11" style="134" customWidth="1"/>
    <col min="5386" max="5386" width="11.140625" style="134" customWidth="1"/>
    <col min="5387" max="5388" width="13.28515625" style="134" customWidth="1"/>
    <col min="5389" max="5389" width="13.85546875" style="134" customWidth="1"/>
    <col min="5390" max="5393" width="9.140625" style="134" customWidth="1"/>
    <col min="5394" max="5632" width="9.140625" style="134"/>
    <col min="5633" max="5633" width="46.140625" style="134" customWidth="1"/>
    <col min="5634" max="5634" width="30.7109375" style="134" customWidth="1"/>
    <col min="5635" max="5635" width="20.85546875" style="134" customWidth="1"/>
    <col min="5636" max="5637" width="20.42578125" style="134" customWidth="1"/>
    <col min="5638" max="5638" width="14.7109375" style="134" customWidth="1"/>
    <col min="5639" max="5639" width="14" style="134" customWidth="1"/>
    <col min="5640" max="5640" width="32.85546875" style="134" customWidth="1"/>
    <col min="5641" max="5641" width="11" style="134" customWidth="1"/>
    <col min="5642" max="5642" width="11.140625" style="134" customWidth="1"/>
    <col min="5643" max="5644" width="13.28515625" style="134" customWidth="1"/>
    <col min="5645" max="5645" width="13.85546875" style="134" customWidth="1"/>
    <col min="5646" max="5649" width="9.140625" style="134" customWidth="1"/>
    <col min="5650" max="5888" width="9.140625" style="134"/>
    <col min="5889" max="5889" width="46.140625" style="134" customWidth="1"/>
    <col min="5890" max="5890" width="30.7109375" style="134" customWidth="1"/>
    <col min="5891" max="5891" width="20.85546875" style="134" customWidth="1"/>
    <col min="5892" max="5893" width="20.42578125" style="134" customWidth="1"/>
    <col min="5894" max="5894" width="14.7109375" style="134" customWidth="1"/>
    <col min="5895" max="5895" width="14" style="134" customWidth="1"/>
    <col min="5896" max="5896" width="32.85546875" style="134" customWidth="1"/>
    <col min="5897" max="5897" width="11" style="134" customWidth="1"/>
    <col min="5898" max="5898" width="11.140625" style="134" customWidth="1"/>
    <col min="5899" max="5900" width="13.28515625" style="134" customWidth="1"/>
    <col min="5901" max="5901" width="13.85546875" style="134" customWidth="1"/>
    <col min="5902" max="5905" width="9.140625" style="134" customWidth="1"/>
    <col min="5906" max="6144" width="9.140625" style="134"/>
    <col min="6145" max="6145" width="46.140625" style="134" customWidth="1"/>
    <col min="6146" max="6146" width="30.7109375" style="134" customWidth="1"/>
    <col min="6147" max="6147" width="20.85546875" style="134" customWidth="1"/>
    <col min="6148" max="6149" width="20.42578125" style="134" customWidth="1"/>
    <col min="6150" max="6150" width="14.7109375" style="134" customWidth="1"/>
    <col min="6151" max="6151" width="14" style="134" customWidth="1"/>
    <col min="6152" max="6152" width="32.85546875" style="134" customWidth="1"/>
    <col min="6153" max="6153" width="11" style="134" customWidth="1"/>
    <col min="6154" max="6154" width="11.140625" style="134" customWidth="1"/>
    <col min="6155" max="6156" width="13.28515625" style="134" customWidth="1"/>
    <col min="6157" max="6157" width="13.85546875" style="134" customWidth="1"/>
    <col min="6158" max="6161" width="9.140625" style="134" customWidth="1"/>
    <col min="6162" max="6400" width="9.140625" style="134"/>
    <col min="6401" max="6401" width="46.140625" style="134" customWidth="1"/>
    <col min="6402" max="6402" width="30.7109375" style="134" customWidth="1"/>
    <col min="6403" max="6403" width="20.85546875" style="134" customWidth="1"/>
    <col min="6404" max="6405" width="20.42578125" style="134" customWidth="1"/>
    <col min="6406" max="6406" width="14.7109375" style="134" customWidth="1"/>
    <col min="6407" max="6407" width="14" style="134" customWidth="1"/>
    <col min="6408" max="6408" width="32.85546875" style="134" customWidth="1"/>
    <col min="6409" max="6409" width="11" style="134" customWidth="1"/>
    <col min="6410" max="6410" width="11.140625" style="134" customWidth="1"/>
    <col min="6411" max="6412" width="13.28515625" style="134" customWidth="1"/>
    <col min="6413" max="6413" width="13.85546875" style="134" customWidth="1"/>
    <col min="6414" max="6417" width="9.140625" style="134" customWidth="1"/>
    <col min="6418" max="6656" width="9.140625" style="134"/>
    <col min="6657" max="6657" width="46.140625" style="134" customWidth="1"/>
    <col min="6658" max="6658" width="30.7109375" style="134" customWidth="1"/>
    <col min="6659" max="6659" width="20.85546875" style="134" customWidth="1"/>
    <col min="6660" max="6661" width="20.42578125" style="134" customWidth="1"/>
    <col min="6662" max="6662" width="14.7109375" style="134" customWidth="1"/>
    <col min="6663" max="6663" width="14" style="134" customWidth="1"/>
    <col min="6664" max="6664" width="32.85546875" style="134" customWidth="1"/>
    <col min="6665" max="6665" width="11" style="134" customWidth="1"/>
    <col min="6666" max="6666" width="11.140625" style="134" customWidth="1"/>
    <col min="6667" max="6668" width="13.28515625" style="134" customWidth="1"/>
    <col min="6669" max="6669" width="13.85546875" style="134" customWidth="1"/>
    <col min="6670" max="6673" width="9.140625" style="134" customWidth="1"/>
    <col min="6674" max="6912" width="9.140625" style="134"/>
    <col min="6913" max="6913" width="46.140625" style="134" customWidth="1"/>
    <col min="6914" max="6914" width="30.7109375" style="134" customWidth="1"/>
    <col min="6915" max="6915" width="20.85546875" style="134" customWidth="1"/>
    <col min="6916" max="6917" width="20.42578125" style="134" customWidth="1"/>
    <col min="6918" max="6918" width="14.7109375" style="134" customWidth="1"/>
    <col min="6919" max="6919" width="14" style="134" customWidth="1"/>
    <col min="6920" max="6920" width="32.85546875" style="134" customWidth="1"/>
    <col min="6921" max="6921" width="11" style="134" customWidth="1"/>
    <col min="6922" max="6922" width="11.140625" style="134" customWidth="1"/>
    <col min="6923" max="6924" width="13.28515625" style="134" customWidth="1"/>
    <col min="6925" max="6925" width="13.85546875" style="134" customWidth="1"/>
    <col min="6926" max="6929" width="9.140625" style="134" customWidth="1"/>
    <col min="6930" max="7168" width="9.140625" style="134"/>
    <col min="7169" max="7169" width="46.140625" style="134" customWidth="1"/>
    <col min="7170" max="7170" width="30.7109375" style="134" customWidth="1"/>
    <col min="7171" max="7171" width="20.85546875" style="134" customWidth="1"/>
    <col min="7172" max="7173" width="20.42578125" style="134" customWidth="1"/>
    <col min="7174" max="7174" width="14.7109375" style="134" customWidth="1"/>
    <col min="7175" max="7175" width="14" style="134" customWidth="1"/>
    <col min="7176" max="7176" width="32.85546875" style="134" customWidth="1"/>
    <col min="7177" max="7177" width="11" style="134" customWidth="1"/>
    <col min="7178" max="7178" width="11.140625" style="134" customWidth="1"/>
    <col min="7179" max="7180" width="13.28515625" style="134" customWidth="1"/>
    <col min="7181" max="7181" width="13.85546875" style="134" customWidth="1"/>
    <col min="7182" max="7185" width="9.140625" style="134" customWidth="1"/>
    <col min="7186" max="7424" width="9.140625" style="134"/>
    <col min="7425" max="7425" width="46.140625" style="134" customWidth="1"/>
    <col min="7426" max="7426" width="30.7109375" style="134" customWidth="1"/>
    <col min="7427" max="7427" width="20.85546875" style="134" customWidth="1"/>
    <col min="7428" max="7429" width="20.42578125" style="134" customWidth="1"/>
    <col min="7430" max="7430" width="14.7109375" style="134" customWidth="1"/>
    <col min="7431" max="7431" width="14" style="134" customWidth="1"/>
    <col min="7432" max="7432" width="32.85546875" style="134" customWidth="1"/>
    <col min="7433" max="7433" width="11" style="134" customWidth="1"/>
    <col min="7434" max="7434" width="11.140625" style="134" customWidth="1"/>
    <col min="7435" max="7436" width="13.28515625" style="134" customWidth="1"/>
    <col min="7437" max="7437" width="13.85546875" style="134" customWidth="1"/>
    <col min="7438" max="7441" width="9.140625" style="134" customWidth="1"/>
    <col min="7442" max="7680" width="9.140625" style="134"/>
    <col min="7681" max="7681" width="46.140625" style="134" customWidth="1"/>
    <col min="7682" max="7682" width="30.7109375" style="134" customWidth="1"/>
    <col min="7683" max="7683" width="20.85546875" style="134" customWidth="1"/>
    <col min="7684" max="7685" width="20.42578125" style="134" customWidth="1"/>
    <col min="7686" max="7686" width="14.7109375" style="134" customWidth="1"/>
    <col min="7687" max="7687" width="14" style="134" customWidth="1"/>
    <col min="7688" max="7688" width="32.85546875" style="134" customWidth="1"/>
    <col min="7689" max="7689" width="11" style="134" customWidth="1"/>
    <col min="7690" max="7690" width="11.140625" style="134" customWidth="1"/>
    <col min="7691" max="7692" width="13.28515625" style="134" customWidth="1"/>
    <col min="7693" max="7693" width="13.85546875" style="134" customWidth="1"/>
    <col min="7694" max="7697" width="9.140625" style="134" customWidth="1"/>
    <col min="7698" max="7936" width="9.140625" style="134"/>
    <col min="7937" max="7937" width="46.140625" style="134" customWidth="1"/>
    <col min="7938" max="7938" width="30.7109375" style="134" customWidth="1"/>
    <col min="7939" max="7939" width="20.85546875" style="134" customWidth="1"/>
    <col min="7940" max="7941" width="20.42578125" style="134" customWidth="1"/>
    <col min="7942" max="7942" width="14.7109375" style="134" customWidth="1"/>
    <col min="7943" max="7943" width="14" style="134" customWidth="1"/>
    <col min="7944" max="7944" width="32.85546875" style="134" customWidth="1"/>
    <col min="7945" max="7945" width="11" style="134" customWidth="1"/>
    <col min="7946" max="7946" width="11.140625" style="134" customWidth="1"/>
    <col min="7947" max="7948" width="13.28515625" style="134" customWidth="1"/>
    <col min="7949" max="7949" width="13.85546875" style="134" customWidth="1"/>
    <col min="7950" max="7953" width="9.140625" style="134" customWidth="1"/>
    <col min="7954" max="8192" width="9.140625" style="134"/>
    <col min="8193" max="8193" width="46.140625" style="134" customWidth="1"/>
    <col min="8194" max="8194" width="30.7109375" style="134" customWidth="1"/>
    <col min="8195" max="8195" width="20.85546875" style="134" customWidth="1"/>
    <col min="8196" max="8197" width="20.42578125" style="134" customWidth="1"/>
    <col min="8198" max="8198" width="14.7109375" style="134" customWidth="1"/>
    <col min="8199" max="8199" width="14" style="134" customWidth="1"/>
    <col min="8200" max="8200" width="32.85546875" style="134" customWidth="1"/>
    <col min="8201" max="8201" width="11" style="134" customWidth="1"/>
    <col min="8202" max="8202" width="11.140625" style="134" customWidth="1"/>
    <col min="8203" max="8204" width="13.28515625" style="134" customWidth="1"/>
    <col min="8205" max="8205" width="13.85546875" style="134" customWidth="1"/>
    <col min="8206" max="8209" width="9.140625" style="134" customWidth="1"/>
    <col min="8210" max="8448" width="9.140625" style="134"/>
    <col min="8449" max="8449" width="46.140625" style="134" customWidth="1"/>
    <col min="8450" max="8450" width="30.7109375" style="134" customWidth="1"/>
    <col min="8451" max="8451" width="20.85546875" style="134" customWidth="1"/>
    <col min="8452" max="8453" width="20.42578125" style="134" customWidth="1"/>
    <col min="8454" max="8454" width="14.7109375" style="134" customWidth="1"/>
    <col min="8455" max="8455" width="14" style="134" customWidth="1"/>
    <col min="8456" max="8456" width="32.85546875" style="134" customWidth="1"/>
    <col min="8457" max="8457" width="11" style="134" customWidth="1"/>
    <col min="8458" max="8458" width="11.140625" style="134" customWidth="1"/>
    <col min="8459" max="8460" width="13.28515625" style="134" customWidth="1"/>
    <col min="8461" max="8461" width="13.85546875" style="134" customWidth="1"/>
    <col min="8462" max="8465" width="9.140625" style="134" customWidth="1"/>
    <col min="8466" max="8704" width="9.140625" style="134"/>
    <col min="8705" max="8705" width="46.140625" style="134" customWidth="1"/>
    <col min="8706" max="8706" width="30.7109375" style="134" customWidth="1"/>
    <col min="8707" max="8707" width="20.85546875" style="134" customWidth="1"/>
    <col min="8708" max="8709" width="20.42578125" style="134" customWidth="1"/>
    <col min="8710" max="8710" width="14.7109375" style="134" customWidth="1"/>
    <col min="8711" max="8711" width="14" style="134" customWidth="1"/>
    <col min="8712" max="8712" width="32.85546875" style="134" customWidth="1"/>
    <col min="8713" max="8713" width="11" style="134" customWidth="1"/>
    <col min="8714" max="8714" width="11.140625" style="134" customWidth="1"/>
    <col min="8715" max="8716" width="13.28515625" style="134" customWidth="1"/>
    <col min="8717" max="8717" width="13.85546875" style="134" customWidth="1"/>
    <col min="8718" max="8721" width="9.140625" style="134" customWidth="1"/>
    <col min="8722" max="8960" width="9.140625" style="134"/>
    <col min="8961" max="8961" width="46.140625" style="134" customWidth="1"/>
    <col min="8962" max="8962" width="30.7109375" style="134" customWidth="1"/>
    <col min="8963" max="8963" width="20.85546875" style="134" customWidth="1"/>
    <col min="8964" max="8965" width="20.42578125" style="134" customWidth="1"/>
    <col min="8966" max="8966" width="14.7109375" style="134" customWidth="1"/>
    <col min="8967" max="8967" width="14" style="134" customWidth="1"/>
    <col min="8968" max="8968" width="32.85546875" style="134" customWidth="1"/>
    <col min="8969" max="8969" width="11" style="134" customWidth="1"/>
    <col min="8970" max="8970" width="11.140625" style="134" customWidth="1"/>
    <col min="8971" max="8972" width="13.28515625" style="134" customWidth="1"/>
    <col min="8973" max="8973" width="13.85546875" style="134" customWidth="1"/>
    <col min="8974" max="8977" width="9.140625" style="134" customWidth="1"/>
    <col min="8978" max="9216" width="9.140625" style="134"/>
    <col min="9217" max="9217" width="46.140625" style="134" customWidth="1"/>
    <col min="9218" max="9218" width="30.7109375" style="134" customWidth="1"/>
    <col min="9219" max="9219" width="20.85546875" style="134" customWidth="1"/>
    <col min="9220" max="9221" width="20.42578125" style="134" customWidth="1"/>
    <col min="9222" max="9222" width="14.7109375" style="134" customWidth="1"/>
    <col min="9223" max="9223" width="14" style="134" customWidth="1"/>
    <col min="9224" max="9224" width="32.85546875" style="134" customWidth="1"/>
    <col min="9225" max="9225" width="11" style="134" customWidth="1"/>
    <col min="9226" max="9226" width="11.140625" style="134" customWidth="1"/>
    <col min="9227" max="9228" width="13.28515625" style="134" customWidth="1"/>
    <col min="9229" max="9229" width="13.85546875" style="134" customWidth="1"/>
    <col min="9230" max="9233" width="9.140625" style="134" customWidth="1"/>
    <col min="9234" max="9472" width="9.140625" style="134"/>
    <col min="9473" max="9473" width="46.140625" style="134" customWidth="1"/>
    <col min="9474" max="9474" width="30.7109375" style="134" customWidth="1"/>
    <col min="9475" max="9475" width="20.85546875" style="134" customWidth="1"/>
    <col min="9476" max="9477" width="20.42578125" style="134" customWidth="1"/>
    <col min="9478" max="9478" width="14.7109375" style="134" customWidth="1"/>
    <col min="9479" max="9479" width="14" style="134" customWidth="1"/>
    <col min="9480" max="9480" width="32.85546875" style="134" customWidth="1"/>
    <col min="9481" max="9481" width="11" style="134" customWidth="1"/>
    <col min="9482" max="9482" width="11.140625" style="134" customWidth="1"/>
    <col min="9483" max="9484" width="13.28515625" style="134" customWidth="1"/>
    <col min="9485" max="9485" width="13.85546875" style="134" customWidth="1"/>
    <col min="9486" max="9489" width="9.140625" style="134" customWidth="1"/>
    <col min="9490" max="9728" width="9.140625" style="134"/>
    <col min="9729" max="9729" width="46.140625" style="134" customWidth="1"/>
    <col min="9730" max="9730" width="30.7109375" style="134" customWidth="1"/>
    <col min="9731" max="9731" width="20.85546875" style="134" customWidth="1"/>
    <col min="9732" max="9733" width="20.42578125" style="134" customWidth="1"/>
    <col min="9734" max="9734" width="14.7109375" style="134" customWidth="1"/>
    <col min="9735" max="9735" width="14" style="134" customWidth="1"/>
    <col min="9736" max="9736" width="32.85546875" style="134" customWidth="1"/>
    <col min="9737" max="9737" width="11" style="134" customWidth="1"/>
    <col min="9738" max="9738" width="11.140625" style="134" customWidth="1"/>
    <col min="9739" max="9740" width="13.28515625" style="134" customWidth="1"/>
    <col min="9741" max="9741" width="13.85546875" style="134" customWidth="1"/>
    <col min="9742" max="9745" width="9.140625" style="134" customWidth="1"/>
    <col min="9746" max="9984" width="9.140625" style="134"/>
    <col min="9985" max="9985" width="46.140625" style="134" customWidth="1"/>
    <col min="9986" max="9986" width="30.7109375" style="134" customWidth="1"/>
    <col min="9987" max="9987" width="20.85546875" style="134" customWidth="1"/>
    <col min="9988" max="9989" width="20.42578125" style="134" customWidth="1"/>
    <col min="9990" max="9990" width="14.7109375" style="134" customWidth="1"/>
    <col min="9991" max="9991" width="14" style="134" customWidth="1"/>
    <col min="9992" max="9992" width="32.85546875" style="134" customWidth="1"/>
    <col min="9993" max="9993" width="11" style="134" customWidth="1"/>
    <col min="9994" max="9994" width="11.140625" style="134" customWidth="1"/>
    <col min="9995" max="9996" width="13.28515625" style="134" customWidth="1"/>
    <col min="9997" max="9997" width="13.85546875" style="134" customWidth="1"/>
    <col min="9998" max="10001" width="9.140625" style="134" customWidth="1"/>
    <col min="10002" max="10240" width="9.140625" style="134"/>
    <col min="10241" max="10241" width="46.140625" style="134" customWidth="1"/>
    <col min="10242" max="10242" width="30.7109375" style="134" customWidth="1"/>
    <col min="10243" max="10243" width="20.85546875" style="134" customWidth="1"/>
    <col min="10244" max="10245" width="20.42578125" style="134" customWidth="1"/>
    <col min="10246" max="10246" width="14.7109375" style="134" customWidth="1"/>
    <col min="10247" max="10247" width="14" style="134" customWidth="1"/>
    <col min="10248" max="10248" width="32.85546875" style="134" customWidth="1"/>
    <col min="10249" max="10249" width="11" style="134" customWidth="1"/>
    <col min="10250" max="10250" width="11.140625" style="134" customWidth="1"/>
    <col min="10251" max="10252" width="13.28515625" style="134" customWidth="1"/>
    <col min="10253" max="10253" width="13.85546875" style="134" customWidth="1"/>
    <col min="10254" max="10257" width="9.140625" style="134" customWidth="1"/>
    <col min="10258" max="10496" width="9.140625" style="134"/>
    <col min="10497" max="10497" width="46.140625" style="134" customWidth="1"/>
    <col min="10498" max="10498" width="30.7109375" style="134" customWidth="1"/>
    <col min="10499" max="10499" width="20.85546875" style="134" customWidth="1"/>
    <col min="10500" max="10501" width="20.42578125" style="134" customWidth="1"/>
    <col min="10502" max="10502" width="14.7109375" style="134" customWidth="1"/>
    <col min="10503" max="10503" width="14" style="134" customWidth="1"/>
    <col min="10504" max="10504" width="32.85546875" style="134" customWidth="1"/>
    <col min="10505" max="10505" width="11" style="134" customWidth="1"/>
    <col min="10506" max="10506" width="11.140625" style="134" customWidth="1"/>
    <col min="10507" max="10508" width="13.28515625" style="134" customWidth="1"/>
    <col min="10509" max="10509" width="13.85546875" style="134" customWidth="1"/>
    <col min="10510" max="10513" width="9.140625" style="134" customWidth="1"/>
    <col min="10514" max="10752" width="9.140625" style="134"/>
    <col min="10753" max="10753" width="46.140625" style="134" customWidth="1"/>
    <col min="10754" max="10754" width="30.7109375" style="134" customWidth="1"/>
    <col min="10755" max="10755" width="20.85546875" style="134" customWidth="1"/>
    <col min="10756" max="10757" width="20.42578125" style="134" customWidth="1"/>
    <col min="10758" max="10758" width="14.7109375" style="134" customWidth="1"/>
    <col min="10759" max="10759" width="14" style="134" customWidth="1"/>
    <col min="10760" max="10760" width="32.85546875" style="134" customWidth="1"/>
    <col min="10761" max="10761" width="11" style="134" customWidth="1"/>
    <col min="10762" max="10762" width="11.140625" style="134" customWidth="1"/>
    <col min="10763" max="10764" width="13.28515625" style="134" customWidth="1"/>
    <col min="10765" max="10765" width="13.85546875" style="134" customWidth="1"/>
    <col min="10766" max="10769" width="9.140625" style="134" customWidth="1"/>
    <col min="10770" max="11008" width="9.140625" style="134"/>
    <col min="11009" max="11009" width="46.140625" style="134" customWidth="1"/>
    <col min="11010" max="11010" width="30.7109375" style="134" customWidth="1"/>
    <col min="11011" max="11011" width="20.85546875" style="134" customWidth="1"/>
    <col min="11012" max="11013" width="20.42578125" style="134" customWidth="1"/>
    <col min="11014" max="11014" width="14.7109375" style="134" customWidth="1"/>
    <col min="11015" max="11015" width="14" style="134" customWidth="1"/>
    <col min="11016" max="11016" width="32.85546875" style="134" customWidth="1"/>
    <col min="11017" max="11017" width="11" style="134" customWidth="1"/>
    <col min="11018" max="11018" width="11.140625" style="134" customWidth="1"/>
    <col min="11019" max="11020" width="13.28515625" style="134" customWidth="1"/>
    <col min="11021" max="11021" width="13.85546875" style="134" customWidth="1"/>
    <col min="11022" max="11025" width="9.140625" style="134" customWidth="1"/>
    <col min="11026" max="11264" width="9.140625" style="134"/>
    <col min="11265" max="11265" width="46.140625" style="134" customWidth="1"/>
    <col min="11266" max="11266" width="30.7109375" style="134" customWidth="1"/>
    <col min="11267" max="11267" width="20.85546875" style="134" customWidth="1"/>
    <col min="11268" max="11269" width="20.42578125" style="134" customWidth="1"/>
    <col min="11270" max="11270" width="14.7109375" style="134" customWidth="1"/>
    <col min="11271" max="11271" width="14" style="134" customWidth="1"/>
    <col min="11272" max="11272" width="32.85546875" style="134" customWidth="1"/>
    <col min="11273" max="11273" width="11" style="134" customWidth="1"/>
    <col min="11274" max="11274" width="11.140625" style="134" customWidth="1"/>
    <col min="11275" max="11276" width="13.28515625" style="134" customWidth="1"/>
    <col min="11277" max="11277" width="13.85546875" style="134" customWidth="1"/>
    <col min="11278" max="11281" width="9.140625" style="134" customWidth="1"/>
    <col min="11282" max="11520" width="9.140625" style="134"/>
    <col min="11521" max="11521" width="46.140625" style="134" customWidth="1"/>
    <col min="11522" max="11522" width="30.7109375" style="134" customWidth="1"/>
    <col min="11523" max="11523" width="20.85546875" style="134" customWidth="1"/>
    <col min="11524" max="11525" width="20.42578125" style="134" customWidth="1"/>
    <col min="11526" max="11526" width="14.7109375" style="134" customWidth="1"/>
    <col min="11527" max="11527" width="14" style="134" customWidth="1"/>
    <col min="11528" max="11528" width="32.85546875" style="134" customWidth="1"/>
    <col min="11529" max="11529" width="11" style="134" customWidth="1"/>
    <col min="11530" max="11530" width="11.140625" style="134" customWidth="1"/>
    <col min="11531" max="11532" width="13.28515625" style="134" customWidth="1"/>
    <col min="11533" max="11533" width="13.85546875" style="134" customWidth="1"/>
    <col min="11534" max="11537" width="9.140625" style="134" customWidth="1"/>
    <col min="11538" max="11776" width="9.140625" style="134"/>
    <col min="11777" max="11777" width="46.140625" style="134" customWidth="1"/>
    <col min="11778" max="11778" width="30.7109375" style="134" customWidth="1"/>
    <col min="11779" max="11779" width="20.85546875" style="134" customWidth="1"/>
    <col min="11780" max="11781" width="20.42578125" style="134" customWidth="1"/>
    <col min="11782" max="11782" width="14.7109375" style="134" customWidth="1"/>
    <col min="11783" max="11783" width="14" style="134" customWidth="1"/>
    <col min="11784" max="11784" width="32.85546875" style="134" customWidth="1"/>
    <col min="11785" max="11785" width="11" style="134" customWidth="1"/>
    <col min="11786" max="11786" width="11.140625" style="134" customWidth="1"/>
    <col min="11787" max="11788" width="13.28515625" style="134" customWidth="1"/>
    <col min="11789" max="11789" width="13.85546875" style="134" customWidth="1"/>
    <col min="11790" max="11793" width="9.140625" style="134" customWidth="1"/>
    <col min="11794" max="12032" width="9.140625" style="134"/>
    <col min="12033" max="12033" width="46.140625" style="134" customWidth="1"/>
    <col min="12034" max="12034" width="30.7109375" style="134" customWidth="1"/>
    <col min="12035" max="12035" width="20.85546875" style="134" customWidth="1"/>
    <col min="12036" max="12037" width="20.42578125" style="134" customWidth="1"/>
    <col min="12038" max="12038" width="14.7109375" style="134" customWidth="1"/>
    <col min="12039" max="12039" width="14" style="134" customWidth="1"/>
    <col min="12040" max="12040" width="32.85546875" style="134" customWidth="1"/>
    <col min="12041" max="12041" width="11" style="134" customWidth="1"/>
    <col min="12042" max="12042" width="11.140625" style="134" customWidth="1"/>
    <col min="12043" max="12044" width="13.28515625" style="134" customWidth="1"/>
    <col min="12045" max="12045" width="13.85546875" style="134" customWidth="1"/>
    <col min="12046" max="12049" width="9.140625" style="134" customWidth="1"/>
    <col min="12050" max="12288" width="9.140625" style="134"/>
    <col min="12289" max="12289" width="46.140625" style="134" customWidth="1"/>
    <col min="12290" max="12290" width="30.7109375" style="134" customWidth="1"/>
    <col min="12291" max="12291" width="20.85546875" style="134" customWidth="1"/>
    <col min="12292" max="12293" width="20.42578125" style="134" customWidth="1"/>
    <col min="12294" max="12294" width="14.7109375" style="134" customWidth="1"/>
    <col min="12295" max="12295" width="14" style="134" customWidth="1"/>
    <col min="12296" max="12296" width="32.85546875" style="134" customWidth="1"/>
    <col min="12297" max="12297" width="11" style="134" customWidth="1"/>
    <col min="12298" max="12298" width="11.140625" style="134" customWidth="1"/>
    <col min="12299" max="12300" width="13.28515625" style="134" customWidth="1"/>
    <col min="12301" max="12301" width="13.85546875" style="134" customWidth="1"/>
    <col min="12302" max="12305" width="9.140625" style="134" customWidth="1"/>
    <col min="12306" max="12544" width="9.140625" style="134"/>
    <col min="12545" max="12545" width="46.140625" style="134" customWidth="1"/>
    <col min="12546" max="12546" width="30.7109375" style="134" customWidth="1"/>
    <col min="12547" max="12547" width="20.85546875" style="134" customWidth="1"/>
    <col min="12548" max="12549" width="20.42578125" style="134" customWidth="1"/>
    <col min="12550" max="12550" width="14.7109375" style="134" customWidth="1"/>
    <col min="12551" max="12551" width="14" style="134" customWidth="1"/>
    <col min="12552" max="12552" width="32.85546875" style="134" customWidth="1"/>
    <col min="12553" max="12553" width="11" style="134" customWidth="1"/>
    <col min="12554" max="12554" width="11.140625" style="134" customWidth="1"/>
    <col min="12555" max="12556" width="13.28515625" style="134" customWidth="1"/>
    <col min="12557" max="12557" width="13.85546875" style="134" customWidth="1"/>
    <col min="12558" max="12561" width="9.140625" style="134" customWidth="1"/>
    <col min="12562" max="12800" width="9.140625" style="134"/>
    <col min="12801" max="12801" width="46.140625" style="134" customWidth="1"/>
    <col min="12802" max="12802" width="30.7109375" style="134" customWidth="1"/>
    <col min="12803" max="12803" width="20.85546875" style="134" customWidth="1"/>
    <col min="12804" max="12805" width="20.42578125" style="134" customWidth="1"/>
    <col min="12806" max="12806" width="14.7109375" style="134" customWidth="1"/>
    <col min="12807" max="12807" width="14" style="134" customWidth="1"/>
    <col min="12808" max="12808" width="32.85546875" style="134" customWidth="1"/>
    <col min="12809" max="12809" width="11" style="134" customWidth="1"/>
    <col min="12810" max="12810" width="11.140625" style="134" customWidth="1"/>
    <col min="12811" max="12812" width="13.28515625" style="134" customWidth="1"/>
    <col min="12813" max="12813" width="13.85546875" style="134" customWidth="1"/>
    <col min="12814" max="12817" width="9.140625" style="134" customWidth="1"/>
    <col min="12818" max="13056" width="9.140625" style="134"/>
    <col min="13057" max="13057" width="46.140625" style="134" customWidth="1"/>
    <col min="13058" max="13058" width="30.7109375" style="134" customWidth="1"/>
    <col min="13059" max="13059" width="20.85546875" style="134" customWidth="1"/>
    <col min="13060" max="13061" width="20.42578125" style="134" customWidth="1"/>
    <col min="13062" max="13062" width="14.7109375" style="134" customWidth="1"/>
    <col min="13063" max="13063" width="14" style="134" customWidth="1"/>
    <col min="13064" max="13064" width="32.85546875" style="134" customWidth="1"/>
    <col min="13065" max="13065" width="11" style="134" customWidth="1"/>
    <col min="13066" max="13066" width="11.140625" style="134" customWidth="1"/>
    <col min="13067" max="13068" width="13.28515625" style="134" customWidth="1"/>
    <col min="13069" max="13069" width="13.85546875" style="134" customWidth="1"/>
    <col min="13070" max="13073" width="9.140625" style="134" customWidth="1"/>
    <col min="13074" max="13312" width="9.140625" style="134"/>
    <col min="13313" max="13313" width="46.140625" style="134" customWidth="1"/>
    <col min="13314" max="13314" width="30.7109375" style="134" customWidth="1"/>
    <col min="13315" max="13315" width="20.85546875" style="134" customWidth="1"/>
    <col min="13316" max="13317" width="20.42578125" style="134" customWidth="1"/>
    <col min="13318" max="13318" width="14.7109375" style="134" customWidth="1"/>
    <col min="13319" max="13319" width="14" style="134" customWidth="1"/>
    <col min="13320" max="13320" width="32.85546875" style="134" customWidth="1"/>
    <col min="13321" max="13321" width="11" style="134" customWidth="1"/>
    <col min="13322" max="13322" width="11.140625" style="134" customWidth="1"/>
    <col min="13323" max="13324" width="13.28515625" style="134" customWidth="1"/>
    <col min="13325" max="13325" width="13.85546875" style="134" customWidth="1"/>
    <col min="13326" max="13329" width="9.140625" style="134" customWidth="1"/>
    <col min="13330" max="13568" width="9.140625" style="134"/>
    <col min="13569" max="13569" width="46.140625" style="134" customWidth="1"/>
    <col min="13570" max="13570" width="30.7109375" style="134" customWidth="1"/>
    <col min="13571" max="13571" width="20.85546875" style="134" customWidth="1"/>
    <col min="13572" max="13573" width="20.42578125" style="134" customWidth="1"/>
    <col min="13574" max="13574" width="14.7109375" style="134" customWidth="1"/>
    <col min="13575" max="13575" width="14" style="134" customWidth="1"/>
    <col min="13576" max="13576" width="32.85546875" style="134" customWidth="1"/>
    <col min="13577" max="13577" width="11" style="134" customWidth="1"/>
    <col min="13578" max="13578" width="11.140625" style="134" customWidth="1"/>
    <col min="13579" max="13580" width="13.28515625" style="134" customWidth="1"/>
    <col min="13581" max="13581" width="13.85546875" style="134" customWidth="1"/>
    <col min="13582" max="13585" width="9.140625" style="134" customWidth="1"/>
    <col min="13586" max="13824" width="9.140625" style="134"/>
    <col min="13825" max="13825" width="46.140625" style="134" customWidth="1"/>
    <col min="13826" max="13826" width="30.7109375" style="134" customWidth="1"/>
    <col min="13827" max="13827" width="20.85546875" style="134" customWidth="1"/>
    <col min="13828" max="13829" width="20.42578125" style="134" customWidth="1"/>
    <col min="13830" max="13830" width="14.7109375" style="134" customWidth="1"/>
    <col min="13831" max="13831" width="14" style="134" customWidth="1"/>
    <col min="13832" max="13832" width="32.85546875" style="134" customWidth="1"/>
    <col min="13833" max="13833" width="11" style="134" customWidth="1"/>
    <col min="13834" max="13834" width="11.140625" style="134" customWidth="1"/>
    <col min="13835" max="13836" width="13.28515625" style="134" customWidth="1"/>
    <col min="13837" max="13837" width="13.85546875" style="134" customWidth="1"/>
    <col min="13838" max="13841" width="9.140625" style="134" customWidth="1"/>
    <col min="13842" max="14080" width="9.140625" style="134"/>
    <col min="14081" max="14081" width="46.140625" style="134" customWidth="1"/>
    <col min="14082" max="14082" width="30.7109375" style="134" customWidth="1"/>
    <col min="14083" max="14083" width="20.85546875" style="134" customWidth="1"/>
    <col min="14084" max="14085" width="20.42578125" style="134" customWidth="1"/>
    <col min="14086" max="14086" width="14.7109375" style="134" customWidth="1"/>
    <col min="14087" max="14087" width="14" style="134" customWidth="1"/>
    <col min="14088" max="14088" width="32.85546875" style="134" customWidth="1"/>
    <col min="14089" max="14089" width="11" style="134" customWidth="1"/>
    <col min="14090" max="14090" width="11.140625" style="134" customWidth="1"/>
    <col min="14091" max="14092" width="13.28515625" style="134" customWidth="1"/>
    <col min="14093" max="14093" width="13.85546875" style="134" customWidth="1"/>
    <col min="14094" max="14097" width="9.140625" style="134" customWidth="1"/>
    <col min="14098" max="14336" width="9.140625" style="134"/>
    <col min="14337" max="14337" width="46.140625" style="134" customWidth="1"/>
    <col min="14338" max="14338" width="30.7109375" style="134" customWidth="1"/>
    <col min="14339" max="14339" width="20.85546875" style="134" customWidth="1"/>
    <col min="14340" max="14341" width="20.42578125" style="134" customWidth="1"/>
    <col min="14342" max="14342" width="14.7109375" style="134" customWidth="1"/>
    <col min="14343" max="14343" width="14" style="134" customWidth="1"/>
    <col min="14344" max="14344" width="32.85546875" style="134" customWidth="1"/>
    <col min="14345" max="14345" width="11" style="134" customWidth="1"/>
    <col min="14346" max="14346" width="11.140625" style="134" customWidth="1"/>
    <col min="14347" max="14348" width="13.28515625" style="134" customWidth="1"/>
    <col min="14349" max="14349" width="13.85546875" style="134" customWidth="1"/>
    <col min="14350" max="14353" width="9.140625" style="134" customWidth="1"/>
    <col min="14354" max="14592" width="9.140625" style="134"/>
    <col min="14593" max="14593" width="46.140625" style="134" customWidth="1"/>
    <col min="14594" max="14594" width="30.7109375" style="134" customWidth="1"/>
    <col min="14595" max="14595" width="20.85546875" style="134" customWidth="1"/>
    <col min="14596" max="14597" width="20.42578125" style="134" customWidth="1"/>
    <col min="14598" max="14598" width="14.7109375" style="134" customWidth="1"/>
    <col min="14599" max="14599" width="14" style="134" customWidth="1"/>
    <col min="14600" max="14600" width="32.85546875" style="134" customWidth="1"/>
    <col min="14601" max="14601" width="11" style="134" customWidth="1"/>
    <col min="14602" max="14602" width="11.140625" style="134" customWidth="1"/>
    <col min="14603" max="14604" width="13.28515625" style="134" customWidth="1"/>
    <col min="14605" max="14605" width="13.85546875" style="134" customWidth="1"/>
    <col min="14606" max="14609" width="9.140625" style="134" customWidth="1"/>
    <col min="14610" max="14848" width="9.140625" style="134"/>
    <col min="14849" max="14849" width="46.140625" style="134" customWidth="1"/>
    <col min="14850" max="14850" width="30.7109375" style="134" customWidth="1"/>
    <col min="14851" max="14851" width="20.85546875" style="134" customWidth="1"/>
    <col min="14852" max="14853" width="20.42578125" style="134" customWidth="1"/>
    <col min="14854" max="14854" width="14.7109375" style="134" customWidth="1"/>
    <col min="14855" max="14855" width="14" style="134" customWidth="1"/>
    <col min="14856" max="14856" width="32.85546875" style="134" customWidth="1"/>
    <col min="14857" max="14857" width="11" style="134" customWidth="1"/>
    <col min="14858" max="14858" width="11.140625" style="134" customWidth="1"/>
    <col min="14859" max="14860" width="13.28515625" style="134" customWidth="1"/>
    <col min="14861" max="14861" width="13.85546875" style="134" customWidth="1"/>
    <col min="14862" max="14865" width="9.140625" style="134" customWidth="1"/>
    <col min="14866" max="15104" width="9.140625" style="134"/>
    <col min="15105" max="15105" width="46.140625" style="134" customWidth="1"/>
    <col min="15106" max="15106" width="30.7109375" style="134" customWidth="1"/>
    <col min="15107" max="15107" width="20.85546875" style="134" customWidth="1"/>
    <col min="15108" max="15109" width="20.42578125" style="134" customWidth="1"/>
    <col min="15110" max="15110" width="14.7109375" style="134" customWidth="1"/>
    <col min="15111" max="15111" width="14" style="134" customWidth="1"/>
    <col min="15112" max="15112" width="32.85546875" style="134" customWidth="1"/>
    <col min="15113" max="15113" width="11" style="134" customWidth="1"/>
    <col min="15114" max="15114" width="11.140625" style="134" customWidth="1"/>
    <col min="15115" max="15116" width="13.28515625" style="134" customWidth="1"/>
    <col min="15117" max="15117" width="13.85546875" style="134" customWidth="1"/>
    <col min="15118" max="15121" width="9.140625" style="134" customWidth="1"/>
    <col min="15122" max="15360" width="9.140625" style="134"/>
    <col min="15361" max="15361" width="46.140625" style="134" customWidth="1"/>
    <col min="15362" max="15362" width="30.7109375" style="134" customWidth="1"/>
    <col min="15363" max="15363" width="20.85546875" style="134" customWidth="1"/>
    <col min="15364" max="15365" width="20.42578125" style="134" customWidth="1"/>
    <col min="15366" max="15366" width="14.7109375" style="134" customWidth="1"/>
    <col min="15367" max="15367" width="14" style="134" customWidth="1"/>
    <col min="15368" max="15368" width="32.85546875" style="134" customWidth="1"/>
    <col min="15369" max="15369" width="11" style="134" customWidth="1"/>
    <col min="15370" max="15370" width="11.140625" style="134" customWidth="1"/>
    <col min="15371" max="15372" width="13.28515625" style="134" customWidth="1"/>
    <col min="15373" max="15373" width="13.85546875" style="134" customWidth="1"/>
    <col min="15374" max="15377" width="9.140625" style="134" customWidth="1"/>
    <col min="15378" max="15616" width="9.140625" style="134"/>
    <col min="15617" max="15617" width="46.140625" style="134" customWidth="1"/>
    <col min="15618" max="15618" width="30.7109375" style="134" customWidth="1"/>
    <col min="15619" max="15619" width="20.85546875" style="134" customWidth="1"/>
    <col min="15620" max="15621" width="20.42578125" style="134" customWidth="1"/>
    <col min="15622" max="15622" width="14.7109375" style="134" customWidth="1"/>
    <col min="15623" max="15623" width="14" style="134" customWidth="1"/>
    <col min="15624" max="15624" width="32.85546875" style="134" customWidth="1"/>
    <col min="15625" max="15625" width="11" style="134" customWidth="1"/>
    <col min="15626" max="15626" width="11.140625" style="134" customWidth="1"/>
    <col min="15627" max="15628" width="13.28515625" style="134" customWidth="1"/>
    <col min="15629" max="15629" width="13.85546875" style="134" customWidth="1"/>
    <col min="15630" max="15633" width="9.140625" style="134" customWidth="1"/>
    <col min="15634" max="15872" width="9.140625" style="134"/>
    <col min="15873" max="15873" width="46.140625" style="134" customWidth="1"/>
    <col min="15874" max="15874" width="30.7109375" style="134" customWidth="1"/>
    <col min="15875" max="15875" width="20.85546875" style="134" customWidth="1"/>
    <col min="15876" max="15877" width="20.42578125" style="134" customWidth="1"/>
    <col min="15878" max="15878" width="14.7109375" style="134" customWidth="1"/>
    <col min="15879" max="15879" width="14" style="134" customWidth="1"/>
    <col min="15880" max="15880" width="32.85546875" style="134" customWidth="1"/>
    <col min="15881" max="15881" width="11" style="134" customWidth="1"/>
    <col min="15882" max="15882" width="11.140625" style="134" customWidth="1"/>
    <col min="15883" max="15884" width="13.28515625" style="134" customWidth="1"/>
    <col min="15885" max="15885" width="13.85546875" style="134" customWidth="1"/>
    <col min="15886" max="15889" width="9.140625" style="134" customWidth="1"/>
    <col min="15890" max="16128" width="9.140625" style="134"/>
    <col min="16129" max="16129" width="46.140625" style="134" customWidth="1"/>
    <col min="16130" max="16130" width="30.7109375" style="134" customWidth="1"/>
    <col min="16131" max="16131" width="20.85546875" style="134" customWidth="1"/>
    <col min="16132" max="16133" width="20.42578125" style="134" customWidth="1"/>
    <col min="16134" max="16134" width="14.7109375" style="134" customWidth="1"/>
    <col min="16135" max="16135" width="14" style="134" customWidth="1"/>
    <col min="16136" max="16136" width="32.85546875" style="134" customWidth="1"/>
    <col min="16137" max="16137" width="11" style="134" customWidth="1"/>
    <col min="16138" max="16138" width="11.140625" style="134" customWidth="1"/>
    <col min="16139" max="16140" width="13.28515625" style="134" customWidth="1"/>
    <col min="16141" max="16141" width="13.85546875" style="134" customWidth="1"/>
    <col min="16142" max="16145" width="9.140625" style="134" customWidth="1"/>
    <col min="16146" max="16384" width="9.140625" style="134"/>
  </cols>
  <sheetData>
    <row r="1" spans="1:7" s="344" customFormat="1" ht="12.75">
      <c r="A1" s="341"/>
      <c r="B1" s="341"/>
      <c r="C1" s="342"/>
      <c r="D1" s="342"/>
      <c r="E1" s="342"/>
      <c r="F1" s="342"/>
      <c r="G1" s="343" t="s">
        <v>221</v>
      </c>
    </row>
    <row r="2" spans="1:7" s="344" customFormat="1" ht="12.75">
      <c r="A2" s="341"/>
      <c r="B2" s="341"/>
      <c r="C2" s="342"/>
      <c r="D2" s="342"/>
      <c r="E2" s="342"/>
      <c r="F2" s="342"/>
      <c r="G2" s="343" t="s">
        <v>222</v>
      </c>
    </row>
    <row r="3" spans="1:7" s="344" customFormat="1" ht="12.75">
      <c r="A3" s="341"/>
      <c r="B3" s="341"/>
      <c r="C3" s="342"/>
      <c r="D3" s="342"/>
      <c r="E3" s="342"/>
      <c r="F3" s="342"/>
      <c r="G3" s="343" t="s">
        <v>223</v>
      </c>
    </row>
    <row r="4" spans="1:7" s="344" customFormat="1" ht="12.75">
      <c r="A4" s="341"/>
      <c r="B4" s="341"/>
      <c r="C4" s="342"/>
      <c r="D4" s="342"/>
      <c r="E4" s="342"/>
      <c r="F4" s="342"/>
      <c r="G4" s="343" t="s">
        <v>224</v>
      </c>
    </row>
    <row r="5" spans="1:7" s="344" customFormat="1" ht="12.75">
      <c r="A5" s="341"/>
      <c r="B5" s="316"/>
      <c r="C5" s="342"/>
      <c r="D5" s="342"/>
      <c r="E5" s="342"/>
      <c r="F5" s="342"/>
      <c r="G5" s="343" t="s">
        <v>225</v>
      </c>
    </row>
    <row r="6" spans="1:7" s="344" customFormat="1">
      <c r="A6" s="345"/>
      <c r="B6" s="318"/>
      <c r="C6" s="346"/>
      <c r="D6" s="346"/>
      <c r="E6" s="346"/>
      <c r="F6" s="347"/>
      <c r="G6" s="347"/>
    </row>
    <row r="7" spans="1:7" s="344" customFormat="1">
      <c r="A7" s="345"/>
      <c r="B7" s="318"/>
      <c r="C7" s="346"/>
      <c r="D7" s="346"/>
      <c r="E7" s="347"/>
      <c r="F7" s="347"/>
      <c r="G7" s="348" t="s">
        <v>226</v>
      </c>
    </row>
    <row r="8" spans="1:7" s="2" customFormat="1">
      <c r="A8" s="1"/>
      <c r="B8" s="1"/>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4" customFormat="1" ht="21.75" customHeight="1"/>
    <row r="14" spans="1:7" s="644" customFormat="1" ht="19.5" customHeight="1">
      <c r="D14" s="990" t="s">
        <v>477</v>
      </c>
      <c r="E14" s="990"/>
      <c r="F14" s="990"/>
      <c r="G14" s="990"/>
    </row>
    <row r="15" spans="1:7" s="890" customFormat="1" ht="15.75">
      <c r="D15" s="991" t="s">
        <v>437</v>
      </c>
      <c r="E15" s="991"/>
      <c r="F15" s="991"/>
      <c r="G15" s="991"/>
    </row>
    <row r="16" spans="1:7" s="891" customFormat="1" ht="15.75">
      <c r="D16" s="992" t="s">
        <v>438</v>
      </c>
      <c r="E16" s="992"/>
      <c r="F16" s="992"/>
      <c r="G16" s="992"/>
    </row>
    <row r="17" spans="1:13" s="891" customFormat="1" ht="15.75">
      <c r="D17" s="993" t="s">
        <v>462</v>
      </c>
      <c r="E17" s="993"/>
      <c r="F17" s="993"/>
      <c r="G17" s="993"/>
    </row>
    <row r="18" spans="1:13" s="891" customFormat="1" ht="15.75">
      <c r="F18" s="891" t="s">
        <v>27</v>
      </c>
    </row>
    <row r="19" spans="1:13" s="35" customFormat="1" ht="15.75">
      <c r="F19" s="36"/>
    </row>
    <row r="20" spans="1:13" s="35" customFormat="1" ht="18" customHeight="1"/>
    <row r="21" spans="1:13" s="35" customFormat="1" ht="18" customHeight="1">
      <c r="F21" s="181"/>
    </row>
    <row r="22" spans="1:13" s="8" customFormat="1" ht="15.75">
      <c r="A22" s="1052" t="s">
        <v>2</v>
      </c>
      <c r="B22" s="1052"/>
      <c r="C22" s="1052"/>
      <c r="D22" s="1052"/>
      <c r="E22" s="1052"/>
      <c r="F22" s="1052"/>
      <c r="G22" s="1052"/>
    </row>
    <row r="23" spans="1:13" s="8" customFormat="1" ht="15.75">
      <c r="A23" s="1055" t="s">
        <v>192</v>
      </c>
      <c r="B23" s="1055"/>
      <c r="C23" s="1055"/>
      <c r="D23" s="1055"/>
      <c r="E23" s="1055"/>
      <c r="F23" s="1055"/>
      <c r="G23" s="1055"/>
    </row>
    <row r="24" spans="1:13" s="8" customFormat="1" ht="15.75">
      <c r="A24" s="1051"/>
      <c r="B24" s="1051"/>
      <c r="C24" s="1051"/>
      <c r="D24" s="1051"/>
      <c r="E24" s="1051"/>
      <c r="F24" s="1051"/>
      <c r="G24" s="1051"/>
    </row>
    <row r="25" spans="1:13" s="8" customFormat="1" ht="15" customHeight="1">
      <c r="A25" s="1052" t="s">
        <v>28</v>
      </c>
      <c r="B25" s="1052"/>
      <c r="C25" s="1052"/>
      <c r="D25" s="1052"/>
      <c r="E25" s="1052"/>
      <c r="F25" s="1052"/>
      <c r="G25" s="1052"/>
    </row>
    <row r="26" spans="1:13" ht="18" customHeight="1">
      <c r="A26" s="138"/>
      <c r="B26" s="138"/>
      <c r="C26" s="139"/>
      <c r="D26" s="139"/>
      <c r="E26" s="139"/>
      <c r="F26" s="139"/>
      <c r="G26" s="139"/>
      <c r="H26" s="139"/>
      <c r="J26" s="141"/>
      <c r="K26" s="141"/>
      <c r="L26" s="141"/>
      <c r="M26" s="141"/>
    </row>
    <row r="27" spans="1:13" ht="19.149999999999999" customHeight="1">
      <c r="A27" s="1069" t="s">
        <v>76</v>
      </c>
      <c r="B27" s="1069"/>
      <c r="C27" s="1069"/>
      <c r="D27" s="1069"/>
      <c r="E27" s="1069"/>
      <c r="F27" s="1069"/>
      <c r="G27" s="1069"/>
      <c r="H27" s="138"/>
      <c r="J27" s="141"/>
      <c r="K27" s="141"/>
      <c r="L27" s="141"/>
      <c r="M27" s="141"/>
    </row>
    <row r="28" spans="1:13" s="8" customFormat="1" ht="21.75" customHeight="1">
      <c r="A28" s="1060" t="s">
        <v>465</v>
      </c>
      <c r="B28" s="1060"/>
      <c r="C28" s="1060"/>
      <c r="D28" s="1060"/>
      <c r="E28" s="1060"/>
      <c r="F28" s="1060"/>
      <c r="G28" s="1060"/>
    </row>
    <row r="29" spans="1:13" s="137" customFormat="1" ht="85.9" customHeight="1">
      <c r="A29" s="1070" t="s">
        <v>135</v>
      </c>
      <c r="B29" s="1070"/>
      <c r="C29" s="1070"/>
      <c r="D29" s="1070"/>
      <c r="E29" s="1070"/>
      <c r="F29" s="1070"/>
      <c r="G29" s="1070"/>
      <c r="H29" s="142"/>
      <c r="I29" s="143"/>
      <c r="J29" s="144"/>
      <c r="K29" s="144"/>
      <c r="L29" s="144"/>
    </row>
    <row r="30" spans="1:13" s="145" customFormat="1" ht="17.25" customHeight="1">
      <c r="A30" s="135" t="s">
        <v>3</v>
      </c>
    </row>
    <row r="31" spans="1:13" s="145" customFormat="1" ht="15.75" customHeight="1">
      <c r="A31" s="1071" t="s">
        <v>128</v>
      </c>
      <c r="B31" s="1071"/>
      <c r="C31" s="1071"/>
      <c r="D31" s="1071"/>
      <c r="E31" s="1071"/>
      <c r="F31" s="1071"/>
      <c r="G31" s="1071"/>
    </row>
    <row r="32" spans="1:13" s="145" customFormat="1" ht="36" customHeight="1">
      <c r="A32" s="1072" t="s">
        <v>502</v>
      </c>
      <c r="B32" s="1072"/>
      <c r="C32" s="1072"/>
      <c r="D32" s="1072"/>
      <c r="E32" s="1072"/>
      <c r="F32" s="1072"/>
      <c r="G32" s="1072"/>
    </row>
    <row r="33" spans="1:13" s="145" customFormat="1" ht="15" customHeight="1">
      <c r="A33" s="135" t="s">
        <v>130</v>
      </c>
    </row>
    <row r="34" spans="1:13" s="145" customFormat="1" ht="15" customHeight="1">
      <c r="A34" s="135" t="s">
        <v>131</v>
      </c>
    </row>
    <row r="35" spans="1:13" ht="31.5" customHeight="1">
      <c r="A35" s="1070" t="s">
        <v>154</v>
      </c>
      <c r="B35" s="1070"/>
      <c r="C35" s="1070"/>
      <c r="D35" s="1070"/>
      <c r="E35" s="1070"/>
      <c r="F35" s="1070"/>
      <c r="G35" s="1070"/>
      <c r="H35" s="138"/>
      <c r="I35" s="146"/>
      <c r="J35" s="147"/>
      <c r="K35" s="147"/>
      <c r="L35" s="147"/>
    </row>
    <row r="36" spans="1:13" s="145" customFormat="1" ht="15.75">
      <c r="A36" s="1068" t="s">
        <v>380</v>
      </c>
      <c r="B36" s="1068"/>
      <c r="C36" s="1068"/>
      <c r="D36" s="1068"/>
      <c r="E36" s="1068"/>
      <c r="F36" s="1068"/>
      <c r="G36" s="1068"/>
    </row>
    <row r="37" spans="1:13" s="145" customFormat="1" ht="16.5" customHeight="1">
      <c r="A37" s="1058" t="s">
        <v>59</v>
      </c>
      <c r="B37" s="1058"/>
      <c r="C37" s="1058"/>
      <c r="D37" s="1058" t="s">
        <v>7</v>
      </c>
      <c r="E37" s="1058" t="s">
        <v>60</v>
      </c>
      <c r="F37" s="1058"/>
      <c r="G37" s="1058"/>
    </row>
    <row r="38" spans="1:13" s="145" customFormat="1" ht="15.75">
      <c r="A38" s="1058"/>
      <c r="B38" s="1058"/>
      <c r="C38" s="1058"/>
      <c r="D38" s="1058"/>
      <c r="E38" s="508" t="s">
        <v>13</v>
      </c>
      <c r="F38" s="508" t="s">
        <v>14</v>
      </c>
      <c r="G38" s="508" t="s">
        <v>30</v>
      </c>
    </row>
    <row r="39" spans="1:13" s="145" customFormat="1" ht="31.5">
      <c r="A39" s="1061" t="s">
        <v>189</v>
      </c>
      <c r="B39" s="1062"/>
      <c r="C39" s="1063"/>
      <c r="D39" s="509" t="s">
        <v>190</v>
      </c>
      <c r="E39" s="509">
        <v>9.9700000000000006</v>
      </c>
      <c r="F39" s="509"/>
      <c r="G39" s="509"/>
    </row>
    <row r="40" spans="1:13" s="145" customFormat="1" ht="5.25" customHeight="1">
      <c r="A40" s="510"/>
      <c r="B40" s="510"/>
      <c r="C40" s="510"/>
      <c r="D40" s="510"/>
      <c r="E40" s="510"/>
      <c r="F40" s="510"/>
      <c r="G40" s="510"/>
    </row>
    <row r="41" spans="1:13" ht="61.5" customHeight="1">
      <c r="A41" s="1070" t="s">
        <v>160</v>
      </c>
      <c r="B41" s="1070"/>
      <c r="C41" s="1070"/>
      <c r="D41" s="1070"/>
      <c r="E41" s="1070"/>
      <c r="F41" s="1070"/>
      <c r="G41" s="1070"/>
      <c r="H41" s="138"/>
    </row>
    <row r="42" spans="1:13" ht="18.75" customHeight="1">
      <c r="A42" s="1073" t="s">
        <v>5</v>
      </c>
      <c r="B42" s="1073"/>
      <c r="C42" s="1073"/>
      <c r="D42" s="1073"/>
      <c r="E42" s="1073"/>
      <c r="F42" s="1073"/>
      <c r="G42" s="1073"/>
      <c r="H42" s="140"/>
      <c r="I42" s="134"/>
    </row>
    <row r="43" spans="1:13" ht="30" customHeight="1">
      <c r="A43" s="1074" t="s">
        <v>6</v>
      </c>
      <c r="B43" s="1074" t="s">
        <v>7</v>
      </c>
      <c r="C43" s="148" t="s">
        <v>8</v>
      </c>
      <c r="D43" s="148" t="s">
        <v>9</v>
      </c>
      <c r="E43" s="1077" t="s">
        <v>10</v>
      </c>
      <c r="F43" s="1078"/>
      <c r="G43" s="1079"/>
      <c r="H43" s="140"/>
      <c r="I43" s="134"/>
    </row>
    <row r="44" spans="1:13" ht="17.25" customHeight="1">
      <c r="A44" s="1075"/>
      <c r="B44" s="1076"/>
      <c r="C44" s="149" t="s">
        <v>11</v>
      </c>
      <c r="D44" s="149" t="s">
        <v>12</v>
      </c>
      <c r="E44" s="149" t="s">
        <v>13</v>
      </c>
      <c r="F44" s="149" t="s">
        <v>14</v>
      </c>
      <c r="G44" s="149" t="s">
        <v>30</v>
      </c>
      <c r="H44" s="140"/>
      <c r="I44" s="134"/>
    </row>
    <row r="45" spans="1:13" ht="33" customHeight="1">
      <c r="A45" s="150" t="s">
        <v>15</v>
      </c>
      <c r="B45" s="148" t="s">
        <v>16</v>
      </c>
      <c r="C45" s="151">
        <f>C62</f>
        <v>0</v>
      </c>
      <c r="D45" s="151">
        <f t="shared" ref="D45:G45" si="0">D62</f>
        <v>0</v>
      </c>
      <c r="E45" s="151">
        <f t="shared" si="0"/>
        <v>15032</v>
      </c>
      <c r="F45" s="151">
        <f t="shared" si="0"/>
        <v>0</v>
      </c>
      <c r="G45" s="151">
        <f t="shared" si="0"/>
        <v>0</v>
      </c>
      <c r="H45" s="140"/>
      <c r="I45" s="134"/>
    </row>
    <row r="46" spans="1:13" ht="17.25" customHeight="1">
      <c r="A46" s="150" t="s">
        <v>17</v>
      </c>
      <c r="B46" s="148" t="s">
        <v>16</v>
      </c>
      <c r="C46" s="151">
        <f>C77</f>
        <v>14530</v>
      </c>
      <c r="D46" s="151">
        <f t="shared" ref="D46:G46" si="1">D77</f>
        <v>14703</v>
      </c>
      <c r="E46" s="151">
        <f t="shared" si="1"/>
        <v>0</v>
      </c>
      <c r="F46" s="151">
        <f t="shared" si="1"/>
        <v>0</v>
      </c>
      <c r="G46" s="151">
        <f t="shared" si="1"/>
        <v>0</v>
      </c>
      <c r="H46" s="140"/>
      <c r="I46" s="134"/>
    </row>
    <row r="47" spans="1:13" ht="19.5" customHeight="1">
      <c r="A47" s="152" t="s">
        <v>18</v>
      </c>
      <c r="B47" s="153" t="s">
        <v>16</v>
      </c>
      <c r="C47" s="154">
        <f>C45+C46</f>
        <v>14530</v>
      </c>
      <c r="D47" s="154">
        <f>D45+D46</f>
        <v>14703</v>
      </c>
      <c r="E47" s="154">
        <f>E45+E46</f>
        <v>15032</v>
      </c>
      <c r="F47" s="154">
        <f>F45+F46</f>
        <v>0</v>
      </c>
      <c r="G47" s="154">
        <f>G45+G46</f>
        <v>0</v>
      </c>
      <c r="H47" s="155"/>
      <c r="I47" s="141"/>
      <c r="J47" s="141"/>
      <c r="K47" s="141"/>
      <c r="L47" s="141"/>
    </row>
    <row r="48" spans="1:13" s="137" customFormat="1" ht="19.5" customHeight="1">
      <c r="A48" s="1069" t="s">
        <v>19</v>
      </c>
      <c r="B48" s="1069"/>
      <c r="C48" s="1069"/>
      <c r="D48" s="1069"/>
      <c r="E48" s="1069"/>
      <c r="F48" s="1069"/>
      <c r="G48" s="1069"/>
      <c r="H48" s="1069"/>
      <c r="I48" s="136"/>
      <c r="J48" s="139"/>
      <c r="K48" s="139"/>
      <c r="L48" s="139"/>
      <c r="M48" s="139"/>
    </row>
    <row r="49" spans="1:13" s="145" customFormat="1" ht="17.25" customHeight="1">
      <c r="A49" s="135" t="s">
        <v>20</v>
      </c>
    </row>
    <row r="50" spans="1:13" s="145" customFormat="1" ht="30.75" customHeight="1">
      <c r="A50" s="1072" t="s">
        <v>503</v>
      </c>
      <c r="B50" s="1072"/>
      <c r="C50" s="1072"/>
      <c r="D50" s="1072"/>
      <c r="E50" s="1072"/>
      <c r="F50" s="1072"/>
      <c r="G50" s="1072"/>
    </row>
    <row r="51" spans="1:13" s="145" customFormat="1" ht="17.25" customHeight="1">
      <c r="A51" s="135" t="s">
        <v>131</v>
      </c>
      <c r="B51" s="156"/>
      <c r="C51" s="156"/>
      <c r="D51" s="156"/>
      <c r="E51" s="156"/>
      <c r="F51" s="156"/>
      <c r="G51" s="156"/>
    </row>
    <row r="52" spans="1:13" ht="66" customHeight="1">
      <c r="A52" s="1080" t="s">
        <v>161</v>
      </c>
      <c r="B52" s="1080"/>
      <c r="C52" s="1080"/>
      <c r="D52" s="1080"/>
      <c r="E52" s="1080"/>
      <c r="F52" s="1080"/>
      <c r="G52" s="1080"/>
      <c r="H52" s="138"/>
    </row>
    <row r="53" spans="1:13" ht="25.5">
      <c r="A53" s="1081" t="s">
        <v>21</v>
      </c>
      <c r="B53" s="1082" t="s">
        <v>7</v>
      </c>
      <c r="C53" s="157" t="s">
        <v>8</v>
      </c>
      <c r="D53" s="157" t="s">
        <v>9</v>
      </c>
      <c r="E53" s="1082" t="s">
        <v>10</v>
      </c>
      <c r="F53" s="1082"/>
      <c r="G53" s="1082"/>
      <c r="H53" s="158"/>
      <c r="I53" s="134"/>
    </row>
    <row r="54" spans="1:13" ht="14.25" customHeight="1">
      <c r="A54" s="1081"/>
      <c r="B54" s="1082"/>
      <c r="C54" s="148" t="s">
        <v>11</v>
      </c>
      <c r="D54" s="148" t="s">
        <v>12</v>
      </c>
      <c r="E54" s="148" t="s">
        <v>13</v>
      </c>
      <c r="F54" s="148" t="s">
        <v>14</v>
      </c>
      <c r="G54" s="148" t="s">
        <v>30</v>
      </c>
      <c r="H54" s="158"/>
      <c r="I54" s="134"/>
    </row>
    <row r="55" spans="1:13" s="37" customFormat="1" ht="19.5" customHeight="1">
      <c r="A55" s="50" t="s">
        <v>156</v>
      </c>
      <c r="B55" s="56" t="s">
        <v>159</v>
      </c>
      <c r="C55" s="50"/>
      <c r="D55" s="172"/>
      <c r="E55" s="56"/>
      <c r="F55" s="56"/>
      <c r="G55" s="56"/>
    </row>
    <row r="56" spans="1:13" s="37" customFormat="1" ht="32.25" customHeight="1">
      <c r="A56" s="50" t="s">
        <v>157</v>
      </c>
      <c r="B56" s="56" t="s">
        <v>159</v>
      </c>
      <c r="C56" s="50"/>
      <c r="D56" s="172"/>
      <c r="E56" s="56">
        <v>7407</v>
      </c>
      <c r="F56" s="56"/>
      <c r="G56" s="56"/>
    </row>
    <row r="57" spans="1:13" s="37" customFormat="1" ht="19.5" customHeight="1">
      <c r="A57" s="50" t="s">
        <v>158</v>
      </c>
      <c r="B57" s="56" t="s">
        <v>159</v>
      </c>
      <c r="C57" s="50"/>
      <c r="D57" s="172"/>
      <c r="E57" s="56">
        <v>90</v>
      </c>
      <c r="F57" s="56"/>
      <c r="G57" s="56"/>
    </row>
    <row r="58" spans="1:13" ht="12" customHeight="1">
      <c r="A58" s="162"/>
      <c r="B58" s="163"/>
      <c r="C58" s="164"/>
      <c r="D58" s="164"/>
      <c r="E58" s="164"/>
      <c r="F58" s="164"/>
      <c r="G58" s="164"/>
      <c r="H58" s="158"/>
      <c r="I58" s="134"/>
    </row>
    <row r="59" spans="1:13" ht="25.5">
      <c r="A59" s="1082" t="s">
        <v>22</v>
      </c>
      <c r="B59" s="1082" t="s">
        <v>7</v>
      </c>
      <c r="C59" s="157" t="s">
        <v>8</v>
      </c>
      <c r="D59" s="157" t="s">
        <v>9</v>
      </c>
      <c r="E59" s="1082" t="s">
        <v>10</v>
      </c>
      <c r="F59" s="1082"/>
      <c r="G59" s="1082"/>
      <c r="H59" s="158"/>
      <c r="I59" s="141"/>
      <c r="J59" s="141"/>
      <c r="K59" s="141"/>
      <c r="L59" s="141"/>
    </row>
    <row r="60" spans="1:13" ht="15.75" customHeight="1">
      <c r="A60" s="1082"/>
      <c r="B60" s="1082"/>
      <c r="C60" s="148" t="s">
        <v>11</v>
      </c>
      <c r="D60" s="148" t="s">
        <v>12</v>
      </c>
      <c r="E60" s="148" t="s">
        <v>13</v>
      </c>
      <c r="F60" s="148" t="s">
        <v>14</v>
      </c>
      <c r="G60" s="148" t="s">
        <v>30</v>
      </c>
      <c r="H60" s="140"/>
      <c r="I60" s="141"/>
      <c r="J60" s="141"/>
      <c r="K60" s="141"/>
      <c r="L60" s="141"/>
    </row>
    <row r="61" spans="1:13" ht="30.95" customHeight="1">
      <c r="A61" s="165" t="s">
        <v>15</v>
      </c>
      <c r="B61" s="148" t="s">
        <v>16</v>
      </c>
      <c r="C61" s="151"/>
      <c r="D61" s="151"/>
      <c r="E61" s="151">
        <f>15078-46</f>
        <v>15032</v>
      </c>
      <c r="F61" s="151"/>
      <c r="G61" s="151"/>
      <c r="H61" s="140"/>
      <c r="I61" s="141"/>
      <c r="J61" s="141"/>
      <c r="K61" s="141"/>
      <c r="L61" s="141"/>
    </row>
    <row r="62" spans="1:13" ht="32.25" customHeight="1">
      <c r="A62" s="152" t="s">
        <v>23</v>
      </c>
      <c r="B62" s="153" t="s">
        <v>16</v>
      </c>
      <c r="C62" s="154">
        <f>SUM(C61)</f>
        <v>0</v>
      </c>
      <c r="D62" s="154">
        <f>SUM(D61)</f>
        <v>0</v>
      </c>
      <c r="E62" s="154">
        <f>SUM(E61)</f>
        <v>15032</v>
      </c>
      <c r="F62" s="154">
        <f>SUM(F61)</f>
        <v>0</v>
      </c>
      <c r="G62" s="154">
        <f>SUM(G61)</f>
        <v>0</v>
      </c>
      <c r="H62" s="140"/>
      <c r="I62" s="141"/>
      <c r="J62" s="166"/>
      <c r="K62" s="166"/>
      <c r="L62" s="166"/>
    </row>
    <row r="63" spans="1:13" s="86" customFormat="1" ht="15.75" customHeight="1">
      <c r="A63" s="1022" t="s">
        <v>244</v>
      </c>
      <c r="B63" s="1022"/>
      <c r="C63" s="1022"/>
      <c r="D63" s="1022"/>
      <c r="E63" s="1022"/>
      <c r="F63" s="1022"/>
      <c r="G63" s="1022"/>
      <c r="H63" s="89"/>
    </row>
    <row r="64" spans="1:13" s="86" customFormat="1" ht="24" customHeight="1">
      <c r="A64" s="1024" t="s">
        <v>286</v>
      </c>
      <c r="B64" s="1024"/>
      <c r="C64" s="1024"/>
      <c r="D64" s="1024"/>
      <c r="E64" s="1024"/>
      <c r="F64" s="1024"/>
      <c r="G64" s="1024"/>
      <c r="H64" s="1089"/>
      <c r="I64" s="1089"/>
      <c r="J64" s="1089"/>
      <c r="K64" s="1089"/>
      <c r="L64" s="1089"/>
      <c r="M64" s="1089"/>
    </row>
    <row r="65" spans="1:13" s="86" customFormat="1" ht="32.25" customHeight="1">
      <c r="A65" s="1022" t="s">
        <v>497</v>
      </c>
      <c r="B65" s="1022"/>
      <c r="C65" s="1022"/>
      <c r="D65" s="1022"/>
      <c r="E65" s="1022"/>
      <c r="F65" s="1022"/>
      <c r="G65" s="1022"/>
      <c r="H65" s="1089"/>
      <c r="I65" s="1089"/>
      <c r="J65" s="1089"/>
      <c r="K65" s="1089"/>
      <c r="L65" s="1089"/>
      <c r="M65" s="1089"/>
    </row>
    <row r="66" spans="1:13" s="86" customFormat="1" ht="15.75">
      <c r="A66" s="1022" t="s">
        <v>247</v>
      </c>
      <c r="B66" s="1022"/>
      <c r="C66" s="1022"/>
      <c r="D66" s="1022"/>
      <c r="E66" s="1022"/>
      <c r="F66" s="1022"/>
      <c r="G66" s="1022"/>
      <c r="H66" s="1089"/>
      <c r="I66" s="1089"/>
      <c r="J66" s="1089"/>
      <c r="K66" s="1089"/>
      <c r="L66" s="1089"/>
      <c r="M66" s="1089"/>
    </row>
    <row r="67" spans="1:13" s="86" customFormat="1" ht="53.25" customHeight="1">
      <c r="A67" s="1023" t="s">
        <v>498</v>
      </c>
      <c r="B67" s="1023"/>
      <c r="C67" s="1023"/>
      <c r="D67" s="1023"/>
      <c r="E67" s="1023"/>
      <c r="F67" s="1023"/>
      <c r="G67" s="1023"/>
      <c r="H67" s="89"/>
    </row>
    <row r="68" spans="1:13" s="86" customFormat="1" ht="12.75" customHeight="1">
      <c r="A68" s="114"/>
      <c r="B68" s="87"/>
      <c r="C68" s="87"/>
      <c r="D68" s="87"/>
      <c r="E68" s="87"/>
      <c r="F68" s="87"/>
      <c r="G68" s="87"/>
      <c r="H68" s="89"/>
    </row>
    <row r="69" spans="1:13" ht="25.5">
      <c r="A69" s="1082" t="s">
        <v>21</v>
      </c>
      <c r="B69" s="1082" t="s">
        <v>7</v>
      </c>
      <c r="C69" s="157" t="s">
        <v>8</v>
      </c>
      <c r="D69" s="157" t="s">
        <v>9</v>
      </c>
      <c r="E69" s="1082" t="s">
        <v>10</v>
      </c>
      <c r="F69" s="1082"/>
      <c r="G69" s="1082"/>
      <c r="H69" s="158"/>
      <c r="I69" s="141"/>
      <c r="J69" s="141"/>
      <c r="K69" s="141"/>
      <c r="L69" s="141"/>
    </row>
    <row r="70" spans="1:13" ht="15.75" customHeight="1">
      <c r="A70" s="1082"/>
      <c r="B70" s="1082"/>
      <c r="C70" s="182" t="s">
        <v>11</v>
      </c>
      <c r="D70" s="182" t="s">
        <v>12</v>
      </c>
      <c r="E70" s="182" t="s">
        <v>13</v>
      </c>
      <c r="F70" s="182" t="s">
        <v>14</v>
      </c>
      <c r="G70" s="182" t="s">
        <v>30</v>
      </c>
      <c r="H70" s="140"/>
      <c r="I70" s="141"/>
      <c r="J70" s="141"/>
      <c r="K70" s="141"/>
      <c r="L70" s="141"/>
    </row>
    <row r="71" spans="1:13" ht="30.95" customHeight="1">
      <c r="A71" s="165" t="s">
        <v>273</v>
      </c>
      <c r="B71" s="182" t="s">
        <v>36</v>
      </c>
      <c r="C71" s="151">
        <v>90</v>
      </c>
      <c r="D71" s="151">
        <v>90</v>
      </c>
      <c r="E71" s="151"/>
      <c r="F71" s="151"/>
      <c r="G71" s="151"/>
      <c r="H71" s="140"/>
      <c r="I71" s="141"/>
      <c r="J71" s="141"/>
      <c r="K71" s="141"/>
      <c r="L71" s="141"/>
    </row>
    <row r="72" spans="1:13" ht="45" customHeight="1">
      <c r="A72" s="165" t="s">
        <v>274</v>
      </c>
      <c r="B72" s="182" t="s">
        <v>36</v>
      </c>
      <c r="C72" s="151">
        <v>7141</v>
      </c>
      <c r="D72" s="151">
        <v>7232</v>
      </c>
      <c r="E72" s="151"/>
      <c r="F72" s="151"/>
      <c r="G72" s="151"/>
      <c r="H72" s="140"/>
      <c r="I72" s="141"/>
      <c r="J72" s="141"/>
      <c r="K72" s="141"/>
      <c r="L72" s="141"/>
    </row>
    <row r="73" spans="1:13" s="86" customFormat="1" ht="15.75">
      <c r="A73" s="87"/>
      <c r="B73" s="87"/>
      <c r="C73" s="87"/>
      <c r="D73" s="87"/>
      <c r="E73" s="87"/>
      <c r="F73" s="87"/>
      <c r="G73" s="87"/>
      <c r="H73" s="89"/>
    </row>
    <row r="74" spans="1:13" ht="25.5">
      <c r="A74" s="1082" t="s">
        <v>22</v>
      </c>
      <c r="B74" s="1082" t="s">
        <v>7</v>
      </c>
      <c r="C74" s="157" t="s">
        <v>8</v>
      </c>
      <c r="D74" s="157" t="s">
        <v>9</v>
      </c>
      <c r="E74" s="1082" t="s">
        <v>10</v>
      </c>
      <c r="F74" s="1082"/>
      <c r="G74" s="1082"/>
      <c r="H74" s="158"/>
      <c r="I74" s="141"/>
      <c r="J74" s="141"/>
      <c r="K74" s="141"/>
      <c r="L74" s="141"/>
    </row>
    <row r="75" spans="1:13" ht="15.75">
      <c r="A75" s="1082"/>
      <c r="B75" s="1082"/>
      <c r="C75" s="182" t="s">
        <v>11</v>
      </c>
      <c r="D75" s="182" t="s">
        <v>12</v>
      </c>
      <c r="E75" s="182" t="s">
        <v>13</v>
      </c>
      <c r="F75" s="182" t="s">
        <v>14</v>
      </c>
      <c r="G75" s="182" t="s">
        <v>30</v>
      </c>
      <c r="H75" s="140"/>
      <c r="I75" s="141"/>
      <c r="J75" s="141"/>
      <c r="K75" s="141"/>
      <c r="L75" s="141"/>
    </row>
    <row r="76" spans="1:13" ht="15.75">
      <c r="A76" s="165" t="s">
        <v>17</v>
      </c>
      <c r="B76" s="182" t="s">
        <v>16</v>
      </c>
      <c r="C76" s="151">
        <v>14530</v>
      </c>
      <c r="D76" s="151">
        <v>14703</v>
      </c>
      <c r="E76" s="151"/>
      <c r="F76" s="151"/>
      <c r="G76" s="151"/>
      <c r="H76" s="140"/>
      <c r="I76" s="141"/>
      <c r="J76" s="141"/>
      <c r="K76" s="141"/>
      <c r="L76" s="141"/>
    </row>
    <row r="77" spans="1:13" ht="31.5">
      <c r="A77" s="152" t="s">
        <v>23</v>
      </c>
      <c r="B77" s="184" t="s">
        <v>16</v>
      </c>
      <c r="C77" s="154">
        <f>SUM(C76)</f>
        <v>14530</v>
      </c>
      <c r="D77" s="154">
        <f>SUM(D76)</f>
        <v>14703</v>
      </c>
      <c r="E77" s="154">
        <f>SUM(E76)</f>
        <v>0</v>
      </c>
      <c r="F77" s="154">
        <f>SUM(F76)</f>
        <v>0</v>
      </c>
      <c r="G77" s="154">
        <f>SUM(G76)</f>
        <v>0</v>
      </c>
      <c r="H77" s="140"/>
      <c r="I77" s="141"/>
      <c r="J77" s="166"/>
      <c r="K77" s="166"/>
      <c r="L77" s="166"/>
    </row>
    <row r="78" spans="1:13" s="85" customFormat="1">
      <c r="A78" s="119"/>
      <c r="B78" s="119"/>
      <c r="H78" s="88"/>
    </row>
    <row r="79" spans="1:13">
      <c r="E79" s="171"/>
    </row>
  </sheetData>
  <mergeCells count="51">
    <mergeCell ref="A37:C38"/>
    <mergeCell ref="D37:D38"/>
    <mergeCell ref="E37:G37"/>
    <mergeCell ref="A39:C39"/>
    <mergeCell ref="A67:G67"/>
    <mergeCell ref="A66:G66"/>
    <mergeCell ref="A48:H48"/>
    <mergeCell ref="A50:G50"/>
    <mergeCell ref="A52:G52"/>
    <mergeCell ref="A53:A54"/>
    <mergeCell ref="B53:B54"/>
    <mergeCell ref="E53:G53"/>
    <mergeCell ref="A59:A60"/>
    <mergeCell ref="B59:B60"/>
    <mergeCell ref="E59:G59"/>
    <mergeCell ref="A63:G63"/>
    <mergeCell ref="A74:A75"/>
    <mergeCell ref="B74:B75"/>
    <mergeCell ref="E74:G74"/>
    <mergeCell ref="A69:A70"/>
    <mergeCell ref="B69:B70"/>
    <mergeCell ref="E69:G69"/>
    <mergeCell ref="A65:G65"/>
    <mergeCell ref="A64:G64"/>
    <mergeCell ref="H64:M64"/>
    <mergeCell ref="H65:M65"/>
    <mergeCell ref="H66:M66"/>
    <mergeCell ref="A41:G41"/>
    <mergeCell ref="A42:G42"/>
    <mergeCell ref="A43:A44"/>
    <mergeCell ref="B43:B44"/>
    <mergeCell ref="E43:G43"/>
    <mergeCell ref="A36:G36"/>
    <mergeCell ref="A22:G22"/>
    <mergeCell ref="A23:G23"/>
    <mergeCell ref="A24:G24"/>
    <mergeCell ref="A25:G25"/>
    <mergeCell ref="A27:G27"/>
    <mergeCell ref="A28:G28"/>
    <mergeCell ref="A29:G29"/>
    <mergeCell ref="A31:G31"/>
    <mergeCell ref="A32:G32"/>
    <mergeCell ref="A35:G35"/>
    <mergeCell ref="D17:G17"/>
    <mergeCell ref="D9:G9"/>
    <mergeCell ref="D10:G10"/>
    <mergeCell ref="D11:G11"/>
    <mergeCell ref="D12:G12"/>
    <mergeCell ref="D14:G14"/>
    <mergeCell ref="D15:G15"/>
    <mergeCell ref="D16:G16"/>
  </mergeCells>
  <printOptions horizontalCentered="1"/>
  <pageMargins left="0.39370078740157483" right="0.39370078740157483" top="0.39370078740157483" bottom="0.39370078740157483" header="0.19685039370078741" footer="0.19685039370078741"/>
  <pageSetup paperSize="9" scale="97" fitToHeight="0" orientation="landscape" r:id="rId1"/>
  <headerFooter alignWithMargins="0"/>
  <rowBreaks count="2" manualBreakCount="2">
    <brk id="31" max="6" man="1"/>
    <brk id="54"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81"/>
  <sheetViews>
    <sheetView view="pageBreakPreview" zoomScaleNormal="70" zoomScaleSheetLayoutView="100" workbookViewId="0">
      <selection activeCell="E48" sqref="E48"/>
    </sheetView>
  </sheetViews>
  <sheetFormatPr defaultRowHeight="15"/>
  <cols>
    <col min="1" max="1" width="44.42578125" style="170" customWidth="1"/>
    <col min="2" max="2" width="19.42578125" style="170" customWidth="1"/>
    <col min="3" max="7" width="14.28515625" style="134" customWidth="1"/>
    <col min="8" max="8" width="32.85546875" style="134" customWidth="1"/>
    <col min="9" max="9" width="11" style="140" customWidth="1"/>
    <col min="10" max="10" width="11.140625" style="134" customWidth="1"/>
    <col min="11" max="12" width="13.28515625" style="134" customWidth="1"/>
    <col min="13" max="13" width="13.85546875" style="134" customWidth="1"/>
    <col min="14" max="17" width="9.140625" style="134" customWidth="1"/>
    <col min="18" max="256" width="9.140625" style="134"/>
    <col min="257" max="257" width="46.140625" style="134" customWidth="1"/>
    <col min="258" max="258" width="30.7109375" style="134" customWidth="1"/>
    <col min="259" max="259" width="20.85546875" style="134" customWidth="1"/>
    <col min="260" max="261" width="20.42578125" style="134" customWidth="1"/>
    <col min="262" max="262" width="14.7109375" style="134" customWidth="1"/>
    <col min="263" max="263" width="14" style="134" customWidth="1"/>
    <col min="264" max="264" width="32.85546875" style="134" customWidth="1"/>
    <col min="265" max="265" width="11" style="134" customWidth="1"/>
    <col min="266" max="266" width="11.140625" style="134" customWidth="1"/>
    <col min="267" max="268" width="13.28515625" style="134" customWidth="1"/>
    <col min="269" max="269" width="13.85546875" style="134" customWidth="1"/>
    <col min="270" max="273" width="9.140625" style="134" customWidth="1"/>
    <col min="274" max="512" width="9.140625" style="134"/>
    <col min="513" max="513" width="46.140625" style="134" customWidth="1"/>
    <col min="514" max="514" width="30.7109375" style="134" customWidth="1"/>
    <col min="515" max="515" width="20.85546875" style="134" customWidth="1"/>
    <col min="516" max="517" width="20.42578125" style="134" customWidth="1"/>
    <col min="518" max="518" width="14.7109375" style="134" customWidth="1"/>
    <col min="519" max="519" width="14" style="134" customWidth="1"/>
    <col min="520" max="520" width="32.85546875" style="134" customWidth="1"/>
    <col min="521" max="521" width="11" style="134" customWidth="1"/>
    <col min="522" max="522" width="11.140625" style="134" customWidth="1"/>
    <col min="523" max="524" width="13.28515625" style="134" customWidth="1"/>
    <col min="525" max="525" width="13.85546875" style="134" customWidth="1"/>
    <col min="526" max="529" width="9.140625" style="134" customWidth="1"/>
    <col min="530" max="768" width="9.140625" style="134"/>
    <col min="769" max="769" width="46.140625" style="134" customWidth="1"/>
    <col min="770" max="770" width="30.7109375" style="134" customWidth="1"/>
    <col min="771" max="771" width="20.85546875" style="134" customWidth="1"/>
    <col min="772" max="773" width="20.42578125" style="134" customWidth="1"/>
    <col min="774" max="774" width="14.7109375" style="134" customWidth="1"/>
    <col min="775" max="775" width="14" style="134" customWidth="1"/>
    <col min="776" max="776" width="32.85546875" style="134" customWidth="1"/>
    <col min="777" max="777" width="11" style="134" customWidth="1"/>
    <col min="778" max="778" width="11.140625" style="134" customWidth="1"/>
    <col min="779" max="780" width="13.28515625" style="134" customWidth="1"/>
    <col min="781" max="781" width="13.85546875" style="134" customWidth="1"/>
    <col min="782" max="785" width="9.140625" style="134" customWidth="1"/>
    <col min="786" max="1024" width="9.140625" style="134"/>
    <col min="1025" max="1025" width="46.140625" style="134" customWidth="1"/>
    <col min="1026" max="1026" width="30.7109375" style="134" customWidth="1"/>
    <col min="1027" max="1027" width="20.85546875" style="134" customWidth="1"/>
    <col min="1028" max="1029" width="20.42578125" style="134" customWidth="1"/>
    <col min="1030" max="1030" width="14.7109375" style="134" customWidth="1"/>
    <col min="1031" max="1031" width="14" style="134" customWidth="1"/>
    <col min="1032" max="1032" width="32.85546875" style="134" customWidth="1"/>
    <col min="1033" max="1033" width="11" style="134" customWidth="1"/>
    <col min="1034" max="1034" width="11.140625" style="134" customWidth="1"/>
    <col min="1035" max="1036" width="13.28515625" style="134" customWidth="1"/>
    <col min="1037" max="1037" width="13.85546875" style="134" customWidth="1"/>
    <col min="1038" max="1041" width="9.140625" style="134" customWidth="1"/>
    <col min="1042" max="1280" width="9.140625" style="134"/>
    <col min="1281" max="1281" width="46.140625" style="134" customWidth="1"/>
    <col min="1282" max="1282" width="30.7109375" style="134" customWidth="1"/>
    <col min="1283" max="1283" width="20.85546875" style="134" customWidth="1"/>
    <col min="1284" max="1285" width="20.42578125" style="134" customWidth="1"/>
    <col min="1286" max="1286" width="14.7109375" style="134" customWidth="1"/>
    <col min="1287" max="1287" width="14" style="134" customWidth="1"/>
    <col min="1288" max="1288" width="32.85546875" style="134" customWidth="1"/>
    <col min="1289" max="1289" width="11" style="134" customWidth="1"/>
    <col min="1290" max="1290" width="11.140625" style="134" customWidth="1"/>
    <col min="1291" max="1292" width="13.28515625" style="134" customWidth="1"/>
    <col min="1293" max="1293" width="13.85546875" style="134" customWidth="1"/>
    <col min="1294" max="1297" width="9.140625" style="134" customWidth="1"/>
    <col min="1298" max="1536" width="9.140625" style="134"/>
    <col min="1537" max="1537" width="46.140625" style="134" customWidth="1"/>
    <col min="1538" max="1538" width="30.7109375" style="134" customWidth="1"/>
    <col min="1539" max="1539" width="20.85546875" style="134" customWidth="1"/>
    <col min="1540" max="1541" width="20.42578125" style="134" customWidth="1"/>
    <col min="1542" max="1542" width="14.7109375" style="134" customWidth="1"/>
    <col min="1543" max="1543" width="14" style="134" customWidth="1"/>
    <col min="1544" max="1544" width="32.85546875" style="134" customWidth="1"/>
    <col min="1545" max="1545" width="11" style="134" customWidth="1"/>
    <col min="1546" max="1546" width="11.140625" style="134" customWidth="1"/>
    <col min="1547" max="1548" width="13.28515625" style="134" customWidth="1"/>
    <col min="1549" max="1549" width="13.85546875" style="134" customWidth="1"/>
    <col min="1550" max="1553" width="9.140625" style="134" customWidth="1"/>
    <col min="1554" max="1792" width="9.140625" style="134"/>
    <col min="1793" max="1793" width="46.140625" style="134" customWidth="1"/>
    <col min="1794" max="1794" width="30.7109375" style="134" customWidth="1"/>
    <col min="1795" max="1795" width="20.85546875" style="134" customWidth="1"/>
    <col min="1796" max="1797" width="20.42578125" style="134" customWidth="1"/>
    <col min="1798" max="1798" width="14.7109375" style="134" customWidth="1"/>
    <col min="1799" max="1799" width="14" style="134" customWidth="1"/>
    <col min="1800" max="1800" width="32.85546875" style="134" customWidth="1"/>
    <col min="1801" max="1801" width="11" style="134" customWidth="1"/>
    <col min="1802" max="1802" width="11.140625" style="134" customWidth="1"/>
    <col min="1803" max="1804" width="13.28515625" style="134" customWidth="1"/>
    <col min="1805" max="1805" width="13.85546875" style="134" customWidth="1"/>
    <col min="1806" max="1809" width="9.140625" style="134" customWidth="1"/>
    <col min="1810" max="2048" width="9.140625" style="134"/>
    <col min="2049" max="2049" width="46.140625" style="134" customWidth="1"/>
    <col min="2050" max="2050" width="30.7109375" style="134" customWidth="1"/>
    <col min="2051" max="2051" width="20.85546875" style="134" customWidth="1"/>
    <col min="2052" max="2053" width="20.42578125" style="134" customWidth="1"/>
    <col min="2054" max="2054" width="14.7109375" style="134" customWidth="1"/>
    <col min="2055" max="2055" width="14" style="134" customWidth="1"/>
    <col min="2056" max="2056" width="32.85546875" style="134" customWidth="1"/>
    <col min="2057" max="2057" width="11" style="134" customWidth="1"/>
    <col min="2058" max="2058" width="11.140625" style="134" customWidth="1"/>
    <col min="2059" max="2060" width="13.28515625" style="134" customWidth="1"/>
    <col min="2061" max="2061" width="13.85546875" style="134" customWidth="1"/>
    <col min="2062" max="2065" width="9.140625" style="134" customWidth="1"/>
    <col min="2066" max="2304" width="9.140625" style="134"/>
    <col min="2305" max="2305" width="46.140625" style="134" customWidth="1"/>
    <col min="2306" max="2306" width="30.7109375" style="134" customWidth="1"/>
    <col min="2307" max="2307" width="20.85546875" style="134" customWidth="1"/>
    <col min="2308" max="2309" width="20.42578125" style="134" customWidth="1"/>
    <col min="2310" max="2310" width="14.7109375" style="134" customWidth="1"/>
    <col min="2311" max="2311" width="14" style="134" customWidth="1"/>
    <col min="2312" max="2312" width="32.85546875" style="134" customWidth="1"/>
    <col min="2313" max="2313" width="11" style="134" customWidth="1"/>
    <col min="2314" max="2314" width="11.140625" style="134" customWidth="1"/>
    <col min="2315" max="2316" width="13.28515625" style="134" customWidth="1"/>
    <col min="2317" max="2317" width="13.85546875" style="134" customWidth="1"/>
    <col min="2318" max="2321" width="9.140625" style="134" customWidth="1"/>
    <col min="2322" max="2560" width="9.140625" style="134"/>
    <col min="2561" max="2561" width="46.140625" style="134" customWidth="1"/>
    <col min="2562" max="2562" width="30.7109375" style="134" customWidth="1"/>
    <col min="2563" max="2563" width="20.85546875" style="134" customWidth="1"/>
    <col min="2564" max="2565" width="20.42578125" style="134" customWidth="1"/>
    <col min="2566" max="2566" width="14.7109375" style="134" customWidth="1"/>
    <col min="2567" max="2567" width="14" style="134" customWidth="1"/>
    <col min="2568" max="2568" width="32.85546875" style="134" customWidth="1"/>
    <col min="2569" max="2569" width="11" style="134" customWidth="1"/>
    <col min="2570" max="2570" width="11.140625" style="134" customWidth="1"/>
    <col min="2571" max="2572" width="13.28515625" style="134" customWidth="1"/>
    <col min="2573" max="2573" width="13.85546875" style="134" customWidth="1"/>
    <col min="2574" max="2577" width="9.140625" style="134" customWidth="1"/>
    <col min="2578" max="2816" width="9.140625" style="134"/>
    <col min="2817" max="2817" width="46.140625" style="134" customWidth="1"/>
    <col min="2818" max="2818" width="30.7109375" style="134" customWidth="1"/>
    <col min="2819" max="2819" width="20.85546875" style="134" customWidth="1"/>
    <col min="2820" max="2821" width="20.42578125" style="134" customWidth="1"/>
    <col min="2822" max="2822" width="14.7109375" style="134" customWidth="1"/>
    <col min="2823" max="2823" width="14" style="134" customWidth="1"/>
    <col min="2824" max="2824" width="32.85546875" style="134" customWidth="1"/>
    <col min="2825" max="2825" width="11" style="134" customWidth="1"/>
    <col min="2826" max="2826" width="11.140625" style="134" customWidth="1"/>
    <col min="2827" max="2828" width="13.28515625" style="134" customWidth="1"/>
    <col min="2829" max="2829" width="13.85546875" style="134" customWidth="1"/>
    <col min="2830" max="2833" width="9.140625" style="134" customWidth="1"/>
    <col min="2834" max="3072" width="9.140625" style="134"/>
    <col min="3073" max="3073" width="46.140625" style="134" customWidth="1"/>
    <col min="3074" max="3074" width="30.7109375" style="134" customWidth="1"/>
    <col min="3075" max="3075" width="20.85546875" style="134" customWidth="1"/>
    <col min="3076" max="3077" width="20.42578125" style="134" customWidth="1"/>
    <col min="3078" max="3078" width="14.7109375" style="134" customWidth="1"/>
    <col min="3079" max="3079" width="14" style="134" customWidth="1"/>
    <col min="3080" max="3080" width="32.85546875" style="134" customWidth="1"/>
    <col min="3081" max="3081" width="11" style="134" customWidth="1"/>
    <col min="3082" max="3082" width="11.140625" style="134" customWidth="1"/>
    <col min="3083" max="3084" width="13.28515625" style="134" customWidth="1"/>
    <col min="3085" max="3085" width="13.85546875" style="134" customWidth="1"/>
    <col min="3086" max="3089" width="9.140625" style="134" customWidth="1"/>
    <col min="3090" max="3328" width="9.140625" style="134"/>
    <col min="3329" max="3329" width="46.140625" style="134" customWidth="1"/>
    <col min="3330" max="3330" width="30.7109375" style="134" customWidth="1"/>
    <col min="3331" max="3331" width="20.85546875" style="134" customWidth="1"/>
    <col min="3332" max="3333" width="20.42578125" style="134" customWidth="1"/>
    <col min="3334" max="3334" width="14.7109375" style="134" customWidth="1"/>
    <col min="3335" max="3335" width="14" style="134" customWidth="1"/>
    <col min="3336" max="3336" width="32.85546875" style="134" customWidth="1"/>
    <col min="3337" max="3337" width="11" style="134" customWidth="1"/>
    <col min="3338" max="3338" width="11.140625" style="134" customWidth="1"/>
    <col min="3339" max="3340" width="13.28515625" style="134" customWidth="1"/>
    <col min="3341" max="3341" width="13.85546875" style="134" customWidth="1"/>
    <col min="3342" max="3345" width="9.140625" style="134" customWidth="1"/>
    <col min="3346" max="3584" width="9.140625" style="134"/>
    <col min="3585" max="3585" width="46.140625" style="134" customWidth="1"/>
    <col min="3586" max="3586" width="30.7109375" style="134" customWidth="1"/>
    <col min="3587" max="3587" width="20.85546875" style="134" customWidth="1"/>
    <col min="3588" max="3589" width="20.42578125" style="134" customWidth="1"/>
    <col min="3590" max="3590" width="14.7109375" style="134" customWidth="1"/>
    <col min="3591" max="3591" width="14" style="134" customWidth="1"/>
    <col min="3592" max="3592" width="32.85546875" style="134" customWidth="1"/>
    <col min="3593" max="3593" width="11" style="134" customWidth="1"/>
    <col min="3594" max="3594" width="11.140625" style="134" customWidth="1"/>
    <col min="3595" max="3596" width="13.28515625" style="134" customWidth="1"/>
    <col min="3597" max="3597" width="13.85546875" style="134" customWidth="1"/>
    <col min="3598" max="3601" width="9.140625" style="134" customWidth="1"/>
    <col min="3602" max="3840" width="9.140625" style="134"/>
    <col min="3841" max="3841" width="46.140625" style="134" customWidth="1"/>
    <col min="3842" max="3842" width="30.7109375" style="134" customWidth="1"/>
    <col min="3843" max="3843" width="20.85546875" style="134" customWidth="1"/>
    <col min="3844" max="3845" width="20.42578125" style="134" customWidth="1"/>
    <col min="3846" max="3846" width="14.7109375" style="134" customWidth="1"/>
    <col min="3847" max="3847" width="14" style="134" customWidth="1"/>
    <col min="3848" max="3848" width="32.85546875" style="134" customWidth="1"/>
    <col min="3849" max="3849" width="11" style="134" customWidth="1"/>
    <col min="3850" max="3850" width="11.140625" style="134" customWidth="1"/>
    <col min="3851" max="3852" width="13.28515625" style="134" customWidth="1"/>
    <col min="3853" max="3853" width="13.85546875" style="134" customWidth="1"/>
    <col min="3854" max="3857" width="9.140625" style="134" customWidth="1"/>
    <col min="3858" max="4096" width="9.140625" style="134"/>
    <col min="4097" max="4097" width="46.140625" style="134" customWidth="1"/>
    <col min="4098" max="4098" width="30.7109375" style="134" customWidth="1"/>
    <col min="4099" max="4099" width="20.85546875" style="134" customWidth="1"/>
    <col min="4100" max="4101" width="20.42578125" style="134" customWidth="1"/>
    <col min="4102" max="4102" width="14.7109375" style="134" customWidth="1"/>
    <col min="4103" max="4103" width="14" style="134" customWidth="1"/>
    <col min="4104" max="4104" width="32.85546875" style="134" customWidth="1"/>
    <col min="4105" max="4105" width="11" style="134" customWidth="1"/>
    <col min="4106" max="4106" width="11.140625" style="134" customWidth="1"/>
    <col min="4107" max="4108" width="13.28515625" style="134" customWidth="1"/>
    <col min="4109" max="4109" width="13.85546875" style="134" customWidth="1"/>
    <col min="4110" max="4113" width="9.140625" style="134" customWidth="1"/>
    <col min="4114" max="4352" width="9.140625" style="134"/>
    <col min="4353" max="4353" width="46.140625" style="134" customWidth="1"/>
    <col min="4354" max="4354" width="30.7109375" style="134" customWidth="1"/>
    <col min="4355" max="4355" width="20.85546875" style="134" customWidth="1"/>
    <col min="4356" max="4357" width="20.42578125" style="134" customWidth="1"/>
    <col min="4358" max="4358" width="14.7109375" style="134" customWidth="1"/>
    <col min="4359" max="4359" width="14" style="134" customWidth="1"/>
    <col min="4360" max="4360" width="32.85546875" style="134" customWidth="1"/>
    <col min="4361" max="4361" width="11" style="134" customWidth="1"/>
    <col min="4362" max="4362" width="11.140625" style="134" customWidth="1"/>
    <col min="4363" max="4364" width="13.28515625" style="134" customWidth="1"/>
    <col min="4365" max="4365" width="13.85546875" style="134" customWidth="1"/>
    <col min="4366" max="4369" width="9.140625" style="134" customWidth="1"/>
    <col min="4370" max="4608" width="9.140625" style="134"/>
    <col min="4609" max="4609" width="46.140625" style="134" customWidth="1"/>
    <col min="4610" max="4610" width="30.7109375" style="134" customWidth="1"/>
    <col min="4611" max="4611" width="20.85546875" style="134" customWidth="1"/>
    <col min="4612" max="4613" width="20.42578125" style="134" customWidth="1"/>
    <col min="4614" max="4614" width="14.7109375" style="134" customWidth="1"/>
    <col min="4615" max="4615" width="14" style="134" customWidth="1"/>
    <col min="4616" max="4616" width="32.85546875" style="134" customWidth="1"/>
    <col min="4617" max="4617" width="11" style="134" customWidth="1"/>
    <col min="4618" max="4618" width="11.140625" style="134" customWidth="1"/>
    <col min="4619" max="4620" width="13.28515625" style="134" customWidth="1"/>
    <col min="4621" max="4621" width="13.85546875" style="134" customWidth="1"/>
    <col min="4622" max="4625" width="9.140625" style="134" customWidth="1"/>
    <col min="4626" max="4864" width="9.140625" style="134"/>
    <col min="4865" max="4865" width="46.140625" style="134" customWidth="1"/>
    <col min="4866" max="4866" width="30.7109375" style="134" customWidth="1"/>
    <col min="4867" max="4867" width="20.85546875" style="134" customWidth="1"/>
    <col min="4868" max="4869" width="20.42578125" style="134" customWidth="1"/>
    <col min="4870" max="4870" width="14.7109375" style="134" customWidth="1"/>
    <col min="4871" max="4871" width="14" style="134" customWidth="1"/>
    <col min="4872" max="4872" width="32.85546875" style="134" customWidth="1"/>
    <col min="4873" max="4873" width="11" style="134" customWidth="1"/>
    <col min="4874" max="4874" width="11.140625" style="134" customWidth="1"/>
    <col min="4875" max="4876" width="13.28515625" style="134" customWidth="1"/>
    <col min="4877" max="4877" width="13.85546875" style="134" customWidth="1"/>
    <col min="4878" max="4881" width="9.140625" style="134" customWidth="1"/>
    <col min="4882" max="5120" width="9.140625" style="134"/>
    <col min="5121" max="5121" width="46.140625" style="134" customWidth="1"/>
    <col min="5122" max="5122" width="30.7109375" style="134" customWidth="1"/>
    <col min="5123" max="5123" width="20.85546875" style="134" customWidth="1"/>
    <col min="5124" max="5125" width="20.42578125" style="134" customWidth="1"/>
    <col min="5126" max="5126" width="14.7109375" style="134" customWidth="1"/>
    <col min="5127" max="5127" width="14" style="134" customWidth="1"/>
    <col min="5128" max="5128" width="32.85546875" style="134" customWidth="1"/>
    <col min="5129" max="5129" width="11" style="134" customWidth="1"/>
    <col min="5130" max="5130" width="11.140625" style="134" customWidth="1"/>
    <col min="5131" max="5132" width="13.28515625" style="134" customWidth="1"/>
    <col min="5133" max="5133" width="13.85546875" style="134" customWidth="1"/>
    <col min="5134" max="5137" width="9.140625" style="134" customWidth="1"/>
    <col min="5138" max="5376" width="9.140625" style="134"/>
    <col min="5377" max="5377" width="46.140625" style="134" customWidth="1"/>
    <col min="5378" max="5378" width="30.7109375" style="134" customWidth="1"/>
    <col min="5379" max="5379" width="20.85546875" style="134" customWidth="1"/>
    <col min="5380" max="5381" width="20.42578125" style="134" customWidth="1"/>
    <col min="5382" max="5382" width="14.7109375" style="134" customWidth="1"/>
    <col min="5383" max="5383" width="14" style="134" customWidth="1"/>
    <col min="5384" max="5384" width="32.85546875" style="134" customWidth="1"/>
    <col min="5385" max="5385" width="11" style="134" customWidth="1"/>
    <col min="5386" max="5386" width="11.140625" style="134" customWidth="1"/>
    <col min="5387" max="5388" width="13.28515625" style="134" customWidth="1"/>
    <col min="5389" max="5389" width="13.85546875" style="134" customWidth="1"/>
    <col min="5390" max="5393" width="9.140625" style="134" customWidth="1"/>
    <col min="5394" max="5632" width="9.140625" style="134"/>
    <col min="5633" max="5633" width="46.140625" style="134" customWidth="1"/>
    <col min="5634" max="5634" width="30.7109375" style="134" customWidth="1"/>
    <col min="5635" max="5635" width="20.85546875" style="134" customWidth="1"/>
    <col min="5636" max="5637" width="20.42578125" style="134" customWidth="1"/>
    <col min="5638" max="5638" width="14.7109375" style="134" customWidth="1"/>
    <col min="5639" max="5639" width="14" style="134" customWidth="1"/>
    <col min="5640" max="5640" width="32.85546875" style="134" customWidth="1"/>
    <col min="5641" max="5641" width="11" style="134" customWidth="1"/>
    <col min="5642" max="5642" width="11.140625" style="134" customWidth="1"/>
    <col min="5643" max="5644" width="13.28515625" style="134" customWidth="1"/>
    <col min="5645" max="5645" width="13.85546875" style="134" customWidth="1"/>
    <col min="5646" max="5649" width="9.140625" style="134" customWidth="1"/>
    <col min="5650" max="5888" width="9.140625" style="134"/>
    <col min="5889" max="5889" width="46.140625" style="134" customWidth="1"/>
    <col min="5890" max="5890" width="30.7109375" style="134" customWidth="1"/>
    <col min="5891" max="5891" width="20.85546875" style="134" customWidth="1"/>
    <col min="5892" max="5893" width="20.42578125" style="134" customWidth="1"/>
    <col min="5894" max="5894" width="14.7109375" style="134" customWidth="1"/>
    <col min="5895" max="5895" width="14" style="134" customWidth="1"/>
    <col min="5896" max="5896" width="32.85546875" style="134" customWidth="1"/>
    <col min="5897" max="5897" width="11" style="134" customWidth="1"/>
    <col min="5898" max="5898" width="11.140625" style="134" customWidth="1"/>
    <col min="5899" max="5900" width="13.28515625" style="134" customWidth="1"/>
    <col min="5901" max="5901" width="13.85546875" style="134" customWidth="1"/>
    <col min="5902" max="5905" width="9.140625" style="134" customWidth="1"/>
    <col min="5906" max="6144" width="9.140625" style="134"/>
    <col min="6145" max="6145" width="46.140625" style="134" customWidth="1"/>
    <col min="6146" max="6146" width="30.7109375" style="134" customWidth="1"/>
    <col min="6147" max="6147" width="20.85546875" style="134" customWidth="1"/>
    <col min="6148" max="6149" width="20.42578125" style="134" customWidth="1"/>
    <col min="6150" max="6150" width="14.7109375" style="134" customWidth="1"/>
    <col min="6151" max="6151" width="14" style="134" customWidth="1"/>
    <col min="6152" max="6152" width="32.85546875" style="134" customWidth="1"/>
    <col min="6153" max="6153" width="11" style="134" customWidth="1"/>
    <col min="6154" max="6154" width="11.140625" style="134" customWidth="1"/>
    <col min="6155" max="6156" width="13.28515625" style="134" customWidth="1"/>
    <col min="6157" max="6157" width="13.85546875" style="134" customWidth="1"/>
    <col min="6158" max="6161" width="9.140625" style="134" customWidth="1"/>
    <col min="6162" max="6400" width="9.140625" style="134"/>
    <col min="6401" max="6401" width="46.140625" style="134" customWidth="1"/>
    <col min="6402" max="6402" width="30.7109375" style="134" customWidth="1"/>
    <col min="6403" max="6403" width="20.85546875" style="134" customWidth="1"/>
    <col min="6404" max="6405" width="20.42578125" style="134" customWidth="1"/>
    <col min="6406" max="6406" width="14.7109375" style="134" customWidth="1"/>
    <col min="6407" max="6407" width="14" style="134" customWidth="1"/>
    <col min="6408" max="6408" width="32.85546875" style="134" customWidth="1"/>
    <col min="6409" max="6409" width="11" style="134" customWidth="1"/>
    <col min="6410" max="6410" width="11.140625" style="134" customWidth="1"/>
    <col min="6411" max="6412" width="13.28515625" style="134" customWidth="1"/>
    <col min="6413" max="6413" width="13.85546875" style="134" customWidth="1"/>
    <col min="6414" max="6417" width="9.140625" style="134" customWidth="1"/>
    <col min="6418" max="6656" width="9.140625" style="134"/>
    <col min="6657" max="6657" width="46.140625" style="134" customWidth="1"/>
    <col min="6658" max="6658" width="30.7109375" style="134" customWidth="1"/>
    <col min="6659" max="6659" width="20.85546875" style="134" customWidth="1"/>
    <col min="6660" max="6661" width="20.42578125" style="134" customWidth="1"/>
    <col min="6662" max="6662" width="14.7109375" style="134" customWidth="1"/>
    <col min="6663" max="6663" width="14" style="134" customWidth="1"/>
    <col min="6664" max="6664" width="32.85546875" style="134" customWidth="1"/>
    <col min="6665" max="6665" width="11" style="134" customWidth="1"/>
    <col min="6666" max="6666" width="11.140625" style="134" customWidth="1"/>
    <col min="6667" max="6668" width="13.28515625" style="134" customWidth="1"/>
    <col min="6669" max="6669" width="13.85546875" style="134" customWidth="1"/>
    <col min="6670" max="6673" width="9.140625" style="134" customWidth="1"/>
    <col min="6674" max="6912" width="9.140625" style="134"/>
    <col min="6913" max="6913" width="46.140625" style="134" customWidth="1"/>
    <col min="6914" max="6914" width="30.7109375" style="134" customWidth="1"/>
    <col min="6915" max="6915" width="20.85546875" style="134" customWidth="1"/>
    <col min="6916" max="6917" width="20.42578125" style="134" customWidth="1"/>
    <col min="6918" max="6918" width="14.7109375" style="134" customWidth="1"/>
    <col min="6919" max="6919" width="14" style="134" customWidth="1"/>
    <col min="6920" max="6920" width="32.85546875" style="134" customWidth="1"/>
    <col min="6921" max="6921" width="11" style="134" customWidth="1"/>
    <col min="6922" max="6922" width="11.140625" style="134" customWidth="1"/>
    <col min="6923" max="6924" width="13.28515625" style="134" customWidth="1"/>
    <col min="6925" max="6925" width="13.85546875" style="134" customWidth="1"/>
    <col min="6926" max="6929" width="9.140625" style="134" customWidth="1"/>
    <col min="6930" max="7168" width="9.140625" style="134"/>
    <col min="7169" max="7169" width="46.140625" style="134" customWidth="1"/>
    <col min="7170" max="7170" width="30.7109375" style="134" customWidth="1"/>
    <col min="7171" max="7171" width="20.85546875" style="134" customWidth="1"/>
    <col min="7172" max="7173" width="20.42578125" style="134" customWidth="1"/>
    <col min="7174" max="7174" width="14.7109375" style="134" customWidth="1"/>
    <col min="7175" max="7175" width="14" style="134" customWidth="1"/>
    <col min="7176" max="7176" width="32.85546875" style="134" customWidth="1"/>
    <col min="7177" max="7177" width="11" style="134" customWidth="1"/>
    <col min="7178" max="7178" width="11.140625" style="134" customWidth="1"/>
    <col min="7179" max="7180" width="13.28515625" style="134" customWidth="1"/>
    <col min="7181" max="7181" width="13.85546875" style="134" customWidth="1"/>
    <col min="7182" max="7185" width="9.140625" style="134" customWidth="1"/>
    <col min="7186" max="7424" width="9.140625" style="134"/>
    <col min="7425" max="7425" width="46.140625" style="134" customWidth="1"/>
    <col min="7426" max="7426" width="30.7109375" style="134" customWidth="1"/>
    <col min="7427" max="7427" width="20.85546875" style="134" customWidth="1"/>
    <col min="7428" max="7429" width="20.42578125" style="134" customWidth="1"/>
    <col min="7430" max="7430" width="14.7109375" style="134" customWidth="1"/>
    <col min="7431" max="7431" width="14" style="134" customWidth="1"/>
    <col min="7432" max="7432" width="32.85546875" style="134" customWidth="1"/>
    <col min="7433" max="7433" width="11" style="134" customWidth="1"/>
    <col min="7434" max="7434" width="11.140625" style="134" customWidth="1"/>
    <col min="7435" max="7436" width="13.28515625" style="134" customWidth="1"/>
    <col min="7437" max="7437" width="13.85546875" style="134" customWidth="1"/>
    <col min="7438" max="7441" width="9.140625" style="134" customWidth="1"/>
    <col min="7442" max="7680" width="9.140625" style="134"/>
    <col min="7681" max="7681" width="46.140625" style="134" customWidth="1"/>
    <col min="7682" max="7682" width="30.7109375" style="134" customWidth="1"/>
    <col min="7683" max="7683" width="20.85546875" style="134" customWidth="1"/>
    <col min="7684" max="7685" width="20.42578125" style="134" customWidth="1"/>
    <col min="7686" max="7686" width="14.7109375" style="134" customWidth="1"/>
    <col min="7687" max="7687" width="14" style="134" customWidth="1"/>
    <col min="7688" max="7688" width="32.85546875" style="134" customWidth="1"/>
    <col min="7689" max="7689" width="11" style="134" customWidth="1"/>
    <col min="7690" max="7690" width="11.140625" style="134" customWidth="1"/>
    <col min="7691" max="7692" width="13.28515625" style="134" customWidth="1"/>
    <col min="7693" max="7693" width="13.85546875" style="134" customWidth="1"/>
    <col min="7694" max="7697" width="9.140625" style="134" customWidth="1"/>
    <col min="7698" max="7936" width="9.140625" style="134"/>
    <col min="7937" max="7937" width="46.140625" style="134" customWidth="1"/>
    <col min="7938" max="7938" width="30.7109375" style="134" customWidth="1"/>
    <col min="7939" max="7939" width="20.85546875" style="134" customWidth="1"/>
    <col min="7940" max="7941" width="20.42578125" style="134" customWidth="1"/>
    <col min="7942" max="7942" width="14.7109375" style="134" customWidth="1"/>
    <col min="7943" max="7943" width="14" style="134" customWidth="1"/>
    <col min="7944" max="7944" width="32.85546875" style="134" customWidth="1"/>
    <col min="7945" max="7945" width="11" style="134" customWidth="1"/>
    <col min="7946" max="7946" width="11.140625" style="134" customWidth="1"/>
    <col min="7947" max="7948" width="13.28515625" style="134" customWidth="1"/>
    <col min="7949" max="7949" width="13.85546875" style="134" customWidth="1"/>
    <col min="7950" max="7953" width="9.140625" style="134" customWidth="1"/>
    <col min="7954" max="8192" width="9.140625" style="134"/>
    <col min="8193" max="8193" width="46.140625" style="134" customWidth="1"/>
    <col min="8194" max="8194" width="30.7109375" style="134" customWidth="1"/>
    <col min="8195" max="8195" width="20.85546875" style="134" customWidth="1"/>
    <col min="8196" max="8197" width="20.42578125" style="134" customWidth="1"/>
    <col min="8198" max="8198" width="14.7109375" style="134" customWidth="1"/>
    <col min="8199" max="8199" width="14" style="134" customWidth="1"/>
    <col min="8200" max="8200" width="32.85546875" style="134" customWidth="1"/>
    <col min="8201" max="8201" width="11" style="134" customWidth="1"/>
    <col min="8202" max="8202" width="11.140625" style="134" customWidth="1"/>
    <col min="8203" max="8204" width="13.28515625" style="134" customWidth="1"/>
    <col min="8205" max="8205" width="13.85546875" style="134" customWidth="1"/>
    <col min="8206" max="8209" width="9.140625" style="134" customWidth="1"/>
    <col min="8210" max="8448" width="9.140625" style="134"/>
    <col min="8449" max="8449" width="46.140625" style="134" customWidth="1"/>
    <col min="8450" max="8450" width="30.7109375" style="134" customWidth="1"/>
    <col min="8451" max="8451" width="20.85546875" style="134" customWidth="1"/>
    <col min="8452" max="8453" width="20.42578125" style="134" customWidth="1"/>
    <col min="8454" max="8454" width="14.7109375" style="134" customWidth="1"/>
    <col min="8455" max="8455" width="14" style="134" customWidth="1"/>
    <col min="8456" max="8456" width="32.85546875" style="134" customWidth="1"/>
    <col min="8457" max="8457" width="11" style="134" customWidth="1"/>
    <col min="8458" max="8458" width="11.140625" style="134" customWidth="1"/>
    <col min="8459" max="8460" width="13.28515625" style="134" customWidth="1"/>
    <col min="8461" max="8461" width="13.85546875" style="134" customWidth="1"/>
    <col min="8462" max="8465" width="9.140625" style="134" customWidth="1"/>
    <col min="8466" max="8704" width="9.140625" style="134"/>
    <col min="8705" max="8705" width="46.140625" style="134" customWidth="1"/>
    <col min="8706" max="8706" width="30.7109375" style="134" customWidth="1"/>
    <col min="8707" max="8707" width="20.85546875" style="134" customWidth="1"/>
    <col min="8708" max="8709" width="20.42578125" style="134" customWidth="1"/>
    <col min="8710" max="8710" width="14.7109375" style="134" customWidth="1"/>
    <col min="8711" max="8711" width="14" style="134" customWidth="1"/>
    <col min="8712" max="8712" width="32.85546875" style="134" customWidth="1"/>
    <col min="8713" max="8713" width="11" style="134" customWidth="1"/>
    <col min="8714" max="8714" width="11.140625" style="134" customWidth="1"/>
    <col min="8715" max="8716" width="13.28515625" style="134" customWidth="1"/>
    <col min="8717" max="8717" width="13.85546875" style="134" customWidth="1"/>
    <col min="8718" max="8721" width="9.140625" style="134" customWidth="1"/>
    <col min="8722" max="8960" width="9.140625" style="134"/>
    <col min="8961" max="8961" width="46.140625" style="134" customWidth="1"/>
    <col min="8962" max="8962" width="30.7109375" style="134" customWidth="1"/>
    <col min="8963" max="8963" width="20.85546875" style="134" customWidth="1"/>
    <col min="8964" max="8965" width="20.42578125" style="134" customWidth="1"/>
    <col min="8966" max="8966" width="14.7109375" style="134" customWidth="1"/>
    <col min="8967" max="8967" width="14" style="134" customWidth="1"/>
    <col min="8968" max="8968" width="32.85546875" style="134" customWidth="1"/>
    <col min="8969" max="8969" width="11" style="134" customWidth="1"/>
    <col min="8970" max="8970" width="11.140625" style="134" customWidth="1"/>
    <col min="8971" max="8972" width="13.28515625" style="134" customWidth="1"/>
    <col min="8973" max="8973" width="13.85546875" style="134" customWidth="1"/>
    <col min="8974" max="8977" width="9.140625" style="134" customWidth="1"/>
    <col min="8978" max="9216" width="9.140625" style="134"/>
    <col min="9217" max="9217" width="46.140625" style="134" customWidth="1"/>
    <col min="9218" max="9218" width="30.7109375" style="134" customWidth="1"/>
    <col min="9219" max="9219" width="20.85546875" style="134" customWidth="1"/>
    <col min="9220" max="9221" width="20.42578125" style="134" customWidth="1"/>
    <col min="9222" max="9222" width="14.7109375" style="134" customWidth="1"/>
    <col min="9223" max="9223" width="14" style="134" customWidth="1"/>
    <col min="9224" max="9224" width="32.85546875" style="134" customWidth="1"/>
    <col min="9225" max="9225" width="11" style="134" customWidth="1"/>
    <col min="9226" max="9226" width="11.140625" style="134" customWidth="1"/>
    <col min="9227" max="9228" width="13.28515625" style="134" customWidth="1"/>
    <col min="9229" max="9229" width="13.85546875" style="134" customWidth="1"/>
    <col min="9230" max="9233" width="9.140625" style="134" customWidth="1"/>
    <col min="9234" max="9472" width="9.140625" style="134"/>
    <col min="9473" max="9473" width="46.140625" style="134" customWidth="1"/>
    <col min="9474" max="9474" width="30.7109375" style="134" customWidth="1"/>
    <col min="9475" max="9475" width="20.85546875" style="134" customWidth="1"/>
    <col min="9476" max="9477" width="20.42578125" style="134" customWidth="1"/>
    <col min="9478" max="9478" width="14.7109375" style="134" customWidth="1"/>
    <col min="9479" max="9479" width="14" style="134" customWidth="1"/>
    <col min="9480" max="9480" width="32.85546875" style="134" customWidth="1"/>
    <col min="9481" max="9481" width="11" style="134" customWidth="1"/>
    <col min="9482" max="9482" width="11.140625" style="134" customWidth="1"/>
    <col min="9483" max="9484" width="13.28515625" style="134" customWidth="1"/>
    <col min="9485" max="9485" width="13.85546875" style="134" customWidth="1"/>
    <col min="9486" max="9489" width="9.140625" style="134" customWidth="1"/>
    <col min="9490" max="9728" width="9.140625" style="134"/>
    <col min="9729" max="9729" width="46.140625" style="134" customWidth="1"/>
    <col min="9730" max="9730" width="30.7109375" style="134" customWidth="1"/>
    <col min="9731" max="9731" width="20.85546875" style="134" customWidth="1"/>
    <col min="9732" max="9733" width="20.42578125" style="134" customWidth="1"/>
    <col min="9734" max="9734" width="14.7109375" style="134" customWidth="1"/>
    <col min="9735" max="9735" width="14" style="134" customWidth="1"/>
    <col min="9736" max="9736" width="32.85546875" style="134" customWidth="1"/>
    <col min="9737" max="9737" width="11" style="134" customWidth="1"/>
    <col min="9738" max="9738" width="11.140625" style="134" customWidth="1"/>
    <col min="9739" max="9740" width="13.28515625" style="134" customWidth="1"/>
    <col min="9741" max="9741" width="13.85546875" style="134" customWidth="1"/>
    <col min="9742" max="9745" width="9.140625" style="134" customWidth="1"/>
    <col min="9746" max="9984" width="9.140625" style="134"/>
    <col min="9985" max="9985" width="46.140625" style="134" customWidth="1"/>
    <col min="9986" max="9986" width="30.7109375" style="134" customWidth="1"/>
    <col min="9987" max="9987" width="20.85546875" style="134" customWidth="1"/>
    <col min="9988" max="9989" width="20.42578125" style="134" customWidth="1"/>
    <col min="9990" max="9990" width="14.7109375" style="134" customWidth="1"/>
    <col min="9991" max="9991" width="14" style="134" customWidth="1"/>
    <col min="9992" max="9992" width="32.85546875" style="134" customWidth="1"/>
    <col min="9993" max="9993" width="11" style="134" customWidth="1"/>
    <col min="9994" max="9994" width="11.140625" style="134" customWidth="1"/>
    <col min="9995" max="9996" width="13.28515625" style="134" customWidth="1"/>
    <col min="9997" max="9997" width="13.85546875" style="134" customWidth="1"/>
    <col min="9998" max="10001" width="9.140625" style="134" customWidth="1"/>
    <col min="10002" max="10240" width="9.140625" style="134"/>
    <col min="10241" max="10241" width="46.140625" style="134" customWidth="1"/>
    <col min="10242" max="10242" width="30.7109375" style="134" customWidth="1"/>
    <col min="10243" max="10243" width="20.85546875" style="134" customWidth="1"/>
    <col min="10244" max="10245" width="20.42578125" style="134" customWidth="1"/>
    <col min="10246" max="10246" width="14.7109375" style="134" customWidth="1"/>
    <col min="10247" max="10247" width="14" style="134" customWidth="1"/>
    <col min="10248" max="10248" width="32.85546875" style="134" customWidth="1"/>
    <col min="10249" max="10249" width="11" style="134" customWidth="1"/>
    <col min="10250" max="10250" width="11.140625" style="134" customWidth="1"/>
    <col min="10251" max="10252" width="13.28515625" style="134" customWidth="1"/>
    <col min="10253" max="10253" width="13.85546875" style="134" customWidth="1"/>
    <col min="10254" max="10257" width="9.140625" style="134" customWidth="1"/>
    <col min="10258" max="10496" width="9.140625" style="134"/>
    <col min="10497" max="10497" width="46.140625" style="134" customWidth="1"/>
    <col min="10498" max="10498" width="30.7109375" style="134" customWidth="1"/>
    <col min="10499" max="10499" width="20.85546875" style="134" customWidth="1"/>
    <col min="10500" max="10501" width="20.42578125" style="134" customWidth="1"/>
    <col min="10502" max="10502" width="14.7109375" style="134" customWidth="1"/>
    <col min="10503" max="10503" width="14" style="134" customWidth="1"/>
    <col min="10504" max="10504" width="32.85546875" style="134" customWidth="1"/>
    <col min="10505" max="10505" width="11" style="134" customWidth="1"/>
    <col min="10506" max="10506" width="11.140625" style="134" customWidth="1"/>
    <col min="10507" max="10508" width="13.28515625" style="134" customWidth="1"/>
    <col min="10509" max="10509" width="13.85546875" style="134" customWidth="1"/>
    <col min="10510" max="10513" width="9.140625" style="134" customWidth="1"/>
    <col min="10514" max="10752" width="9.140625" style="134"/>
    <col min="10753" max="10753" width="46.140625" style="134" customWidth="1"/>
    <col min="10754" max="10754" width="30.7109375" style="134" customWidth="1"/>
    <col min="10755" max="10755" width="20.85546875" style="134" customWidth="1"/>
    <col min="10756" max="10757" width="20.42578125" style="134" customWidth="1"/>
    <col min="10758" max="10758" width="14.7109375" style="134" customWidth="1"/>
    <col min="10759" max="10759" width="14" style="134" customWidth="1"/>
    <col min="10760" max="10760" width="32.85546875" style="134" customWidth="1"/>
    <col min="10761" max="10761" width="11" style="134" customWidth="1"/>
    <col min="10762" max="10762" width="11.140625" style="134" customWidth="1"/>
    <col min="10763" max="10764" width="13.28515625" style="134" customWidth="1"/>
    <col min="10765" max="10765" width="13.85546875" style="134" customWidth="1"/>
    <col min="10766" max="10769" width="9.140625" style="134" customWidth="1"/>
    <col min="10770" max="11008" width="9.140625" style="134"/>
    <col min="11009" max="11009" width="46.140625" style="134" customWidth="1"/>
    <col min="11010" max="11010" width="30.7109375" style="134" customWidth="1"/>
    <col min="11011" max="11011" width="20.85546875" style="134" customWidth="1"/>
    <col min="11012" max="11013" width="20.42578125" style="134" customWidth="1"/>
    <col min="11014" max="11014" width="14.7109375" style="134" customWidth="1"/>
    <col min="11015" max="11015" width="14" style="134" customWidth="1"/>
    <col min="11016" max="11016" width="32.85546875" style="134" customWidth="1"/>
    <col min="11017" max="11017" width="11" style="134" customWidth="1"/>
    <col min="11018" max="11018" width="11.140625" style="134" customWidth="1"/>
    <col min="11019" max="11020" width="13.28515625" style="134" customWidth="1"/>
    <col min="11021" max="11021" width="13.85546875" style="134" customWidth="1"/>
    <col min="11022" max="11025" width="9.140625" style="134" customWidth="1"/>
    <col min="11026" max="11264" width="9.140625" style="134"/>
    <col min="11265" max="11265" width="46.140625" style="134" customWidth="1"/>
    <col min="11266" max="11266" width="30.7109375" style="134" customWidth="1"/>
    <col min="11267" max="11267" width="20.85546875" style="134" customWidth="1"/>
    <col min="11268" max="11269" width="20.42578125" style="134" customWidth="1"/>
    <col min="11270" max="11270" width="14.7109375" style="134" customWidth="1"/>
    <col min="11271" max="11271" width="14" style="134" customWidth="1"/>
    <col min="11272" max="11272" width="32.85546875" style="134" customWidth="1"/>
    <col min="11273" max="11273" width="11" style="134" customWidth="1"/>
    <col min="11274" max="11274" width="11.140625" style="134" customWidth="1"/>
    <col min="11275" max="11276" width="13.28515625" style="134" customWidth="1"/>
    <col min="11277" max="11277" width="13.85546875" style="134" customWidth="1"/>
    <col min="11278" max="11281" width="9.140625" style="134" customWidth="1"/>
    <col min="11282" max="11520" width="9.140625" style="134"/>
    <col min="11521" max="11521" width="46.140625" style="134" customWidth="1"/>
    <col min="11522" max="11522" width="30.7109375" style="134" customWidth="1"/>
    <col min="11523" max="11523" width="20.85546875" style="134" customWidth="1"/>
    <col min="11524" max="11525" width="20.42578125" style="134" customWidth="1"/>
    <col min="11526" max="11526" width="14.7109375" style="134" customWidth="1"/>
    <col min="11527" max="11527" width="14" style="134" customWidth="1"/>
    <col min="11528" max="11528" width="32.85546875" style="134" customWidth="1"/>
    <col min="11529" max="11529" width="11" style="134" customWidth="1"/>
    <col min="11530" max="11530" width="11.140625" style="134" customWidth="1"/>
    <col min="11531" max="11532" width="13.28515625" style="134" customWidth="1"/>
    <col min="11533" max="11533" width="13.85546875" style="134" customWidth="1"/>
    <col min="11534" max="11537" width="9.140625" style="134" customWidth="1"/>
    <col min="11538" max="11776" width="9.140625" style="134"/>
    <col min="11777" max="11777" width="46.140625" style="134" customWidth="1"/>
    <col min="11778" max="11778" width="30.7109375" style="134" customWidth="1"/>
    <col min="11779" max="11779" width="20.85546875" style="134" customWidth="1"/>
    <col min="11780" max="11781" width="20.42578125" style="134" customWidth="1"/>
    <col min="11782" max="11782" width="14.7109375" style="134" customWidth="1"/>
    <col min="11783" max="11783" width="14" style="134" customWidth="1"/>
    <col min="11784" max="11784" width="32.85546875" style="134" customWidth="1"/>
    <col min="11785" max="11785" width="11" style="134" customWidth="1"/>
    <col min="11786" max="11786" width="11.140625" style="134" customWidth="1"/>
    <col min="11787" max="11788" width="13.28515625" style="134" customWidth="1"/>
    <col min="11789" max="11789" width="13.85546875" style="134" customWidth="1"/>
    <col min="11790" max="11793" width="9.140625" style="134" customWidth="1"/>
    <col min="11794" max="12032" width="9.140625" style="134"/>
    <col min="12033" max="12033" width="46.140625" style="134" customWidth="1"/>
    <col min="12034" max="12034" width="30.7109375" style="134" customWidth="1"/>
    <col min="12035" max="12035" width="20.85546875" style="134" customWidth="1"/>
    <col min="12036" max="12037" width="20.42578125" style="134" customWidth="1"/>
    <col min="12038" max="12038" width="14.7109375" style="134" customWidth="1"/>
    <col min="12039" max="12039" width="14" style="134" customWidth="1"/>
    <col min="12040" max="12040" width="32.85546875" style="134" customWidth="1"/>
    <col min="12041" max="12041" width="11" style="134" customWidth="1"/>
    <col min="12042" max="12042" width="11.140625" style="134" customWidth="1"/>
    <col min="12043" max="12044" width="13.28515625" style="134" customWidth="1"/>
    <col min="12045" max="12045" width="13.85546875" style="134" customWidth="1"/>
    <col min="12046" max="12049" width="9.140625" style="134" customWidth="1"/>
    <col min="12050" max="12288" width="9.140625" style="134"/>
    <col min="12289" max="12289" width="46.140625" style="134" customWidth="1"/>
    <col min="12290" max="12290" width="30.7109375" style="134" customWidth="1"/>
    <col min="12291" max="12291" width="20.85546875" style="134" customWidth="1"/>
    <col min="12292" max="12293" width="20.42578125" style="134" customWidth="1"/>
    <col min="12294" max="12294" width="14.7109375" style="134" customWidth="1"/>
    <col min="12295" max="12295" width="14" style="134" customWidth="1"/>
    <col min="12296" max="12296" width="32.85546875" style="134" customWidth="1"/>
    <col min="12297" max="12297" width="11" style="134" customWidth="1"/>
    <col min="12298" max="12298" width="11.140625" style="134" customWidth="1"/>
    <col min="12299" max="12300" width="13.28515625" style="134" customWidth="1"/>
    <col min="12301" max="12301" width="13.85546875" style="134" customWidth="1"/>
    <col min="12302" max="12305" width="9.140625" style="134" customWidth="1"/>
    <col min="12306" max="12544" width="9.140625" style="134"/>
    <col min="12545" max="12545" width="46.140625" style="134" customWidth="1"/>
    <col min="12546" max="12546" width="30.7109375" style="134" customWidth="1"/>
    <col min="12547" max="12547" width="20.85546875" style="134" customWidth="1"/>
    <col min="12548" max="12549" width="20.42578125" style="134" customWidth="1"/>
    <col min="12550" max="12550" width="14.7109375" style="134" customWidth="1"/>
    <col min="12551" max="12551" width="14" style="134" customWidth="1"/>
    <col min="12552" max="12552" width="32.85546875" style="134" customWidth="1"/>
    <col min="12553" max="12553" width="11" style="134" customWidth="1"/>
    <col min="12554" max="12554" width="11.140625" style="134" customWidth="1"/>
    <col min="12555" max="12556" width="13.28515625" style="134" customWidth="1"/>
    <col min="12557" max="12557" width="13.85546875" style="134" customWidth="1"/>
    <col min="12558" max="12561" width="9.140625" style="134" customWidth="1"/>
    <col min="12562" max="12800" width="9.140625" style="134"/>
    <col min="12801" max="12801" width="46.140625" style="134" customWidth="1"/>
    <col min="12802" max="12802" width="30.7109375" style="134" customWidth="1"/>
    <col min="12803" max="12803" width="20.85546875" style="134" customWidth="1"/>
    <col min="12804" max="12805" width="20.42578125" style="134" customWidth="1"/>
    <col min="12806" max="12806" width="14.7109375" style="134" customWidth="1"/>
    <col min="12807" max="12807" width="14" style="134" customWidth="1"/>
    <col min="12808" max="12808" width="32.85546875" style="134" customWidth="1"/>
    <col min="12809" max="12809" width="11" style="134" customWidth="1"/>
    <col min="12810" max="12810" width="11.140625" style="134" customWidth="1"/>
    <col min="12811" max="12812" width="13.28515625" style="134" customWidth="1"/>
    <col min="12813" max="12813" width="13.85546875" style="134" customWidth="1"/>
    <col min="12814" max="12817" width="9.140625" style="134" customWidth="1"/>
    <col min="12818" max="13056" width="9.140625" style="134"/>
    <col min="13057" max="13057" width="46.140625" style="134" customWidth="1"/>
    <col min="13058" max="13058" width="30.7109375" style="134" customWidth="1"/>
    <col min="13059" max="13059" width="20.85546875" style="134" customWidth="1"/>
    <col min="13060" max="13061" width="20.42578125" style="134" customWidth="1"/>
    <col min="13062" max="13062" width="14.7109375" style="134" customWidth="1"/>
    <col min="13063" max="13063" width="14" style="134" customWidth="1"/>
    <col min="13064" max="13064" width="32.85546875" style="134" customWidth="1"/>
    <col min="13065" max="13065" width="11" style="134" customWidth="1"/>
    <col min="13066" max="13066" width="11.140625" style="134" customWidth="1"/>
    <col min="13067" max="13068" width="13.28515625" style="134" customWidth="1"/>
    <col min="13069" max="13069" width="13.85546875" style="134" customWidth="1"/>
    <col min="13070" max="13073" width="9.140625" style="134" customWidth="1"/>
    <col min="13074" max="13312" width="9.140625" style="134"/>
    <col min="13313" max="13313" width="46.140625" style="134" customWidth="1"/>
    <col min="13314" max="13314" width="30.7109375" style="134" customWidth="1"/>
    <col min="13315" max="13315" width="20.85546875" style="134" customWidth="1"/>
    <col min="13316" max="13317" width="20.42578125" style="134" customWidth="1"/>
    <col min="13318" max="13318" width="14.7109375" style="134" customWidth="1"/>
    <col min="13319" max="13319" width="14" style="134" customWidth="1"/>
    <col min="13320" max="13320" width="32.85546875" style="134" customWidth="1"/>
    <col min="13321" max="13321" width="11" style="134" customWidth="1"/>
    <col min="13322" max="13322" width="11.140625" style="134" customWidth="1"/>
    <col min="13323" max="13324" width="13.28515625" style="134" customWidth="1"/>
    <col min="13325" max="13325" width="13.85546875" style="134" customWidth="1"/>
    <col min="13326" max="13329" width="9.140625" style="134" customWidth="1"/>
    <col min="13330" max="13568" width="9.140625" style="134"/>
    <col min="13569" max="13569" width="46.140625" style="134" customWidth="1"/>
    <col min="13570" max="13570" width="30.7109375" style="134" customWidth="1"/>
    <col min="13571" max="13571" width="20.85546875" style="134" customWidth="1"/>
    <col min="13572" max="13573" width="20.42578125" style="134" customWidth="1"/>
    <col min="13574" max="13574" width="14.7109375" style="134" customWidth="1"/>
    <col min="13575" max="13575" width="14" style="134" customWidth="1"/>
    <col min="13576" max="13576" width="32.85546875" style="134" customWidth="1"/>
    <col min="13577" max="13577" width="11" style="134" customWidth="1"/>
    <col min="13578" max="13578" width="11.140625" style="134" customWidth="1"/>
    <col min="13579" max="13580" width="13.28515625" style="134" customWidth="1"/>
    <col min="13581" max="13581" width="13.85546875" style="134" customWidth="1"/>
    <col min="13582" max="13585" width="9.140625" style="134" customWidth="1"/>
    <col min="13586" max="13824" width="9.140625" style="134"/>
    <col min="13825" max="13825" width="46.140625" style="134" customWidth="1"/>
    <col min="13826" max="13826" width="30.7109375" style="134" customWidth="1"/>
    <col min="13827" max="13827" width="20.85546875" style="134" customWidth="1"/>
    <col min="13828" max="13829" width="20.42578125" style="134" customWidth="1"/>
    <col min="13830" max="13830" width="14.7109375" style="134" customWidth="1"/>
    <col min="13831" max="13831" width="14" style="134" customWidth="1"/>
    <col min="13832" max="13832" width="32.85546875" style="134" customWidth="1"/>
    <col min="13833" max="13833" width="11" style="134" customWidth="1"/>
    <col min="13834" max="13834" width="11.140625" style="134" customWidth="1"/>
    <col min="13835" max="13836" width="13.28515625" style="134" customWidth="1"/>
    <col min="13837" max="13837" width="13.85546875" style="134" customWidth="1"/>
    <col min="13838" max="13841" width="9.140625" style="134" customWidth="1"/>
    <col min="13842" max="14080" width="9.140625" style="134"/>
    <col min="14081" max="14081" width="46.140625" style="134" customWidth="1"/>
    <col min="14082" max="14082" width="30.7109375" style="134" customWidth="1"/>
    <col min="14083" max="14083" width="20.85546875" style="134" customWidth="1"/>
    <col min="14084" max="14085" width="20.42578125" style="134" customWidth="1"/>
    <col min="14086" max="14086" width="14.7109375" style="134" customWidth="1"/>
    <col min="14087" max="14087" width="14" style="134" customWidth="1"/>
    <col min="14088" max="14088" width="32.85546875" style="134" customWidth="1"/>
    <col min="14089" max="14089" width="11" style="134" customWidth="1"/>
    <col min="14090" max="14090" width="11.140625" style="134" customWidth="1"/>
    <col min="14091" max="14092" width="13.28515625" style="134" customWidth="1"/>
    <col min="14093" max="14093" width="13.85546875" style="134" customWidth="1"/>
    <col min="14094" max="14097" width="9.140625" style="134" customWidth="1"/>
    <col min="14098" max="14336" width="9.140625" style="134"/>
    <col min="14337" max="14337" width="46.140625" style="134" customWidth="1"/>
    <col min="14338" max="14338" width="30.7109375" style="134" customWidth="1"/>
    <col min="14339" max="14339" width="20.85546875" style="134" customWidth="1"/>
    <col min="14340" max="14341" width="20.42578125" style="134" customWidth="1"/>
    <col min="14342" max="14342" width="14.7109375" style="134" customWidth="1"/>
    <col min="14343" max="14343" width="14" style="134" customWidth="1"/>
    <col min="14344" max="14344" width="32.85546875" style="134" customWidth="1"/>
    <col min="14345" max="14345" width="11" style="134" customWidth="1"/>
    <col min="14346" max="14346" width="11.140625" style="134" customWidth="1"/>
    <col min="14347" max="14348" width="13.28515625" style="134" customWidth="1"/>
    <col min="14349" max="14349" width="13.85546875" style="134" customWidth="1"/>
    <col min="14350" max="14353" width="9.140625" style="134" customWidth="1"/>
    <col min="14354" max="14592" width="9.140625" style="134"/>
    <col min="14593" max="14593" width="46.140625" style="134" customWidth="1"/>
    <col min="14594" max="14594" width="30.7109375" style="134" customWidth="1"/>
    <col min="14595" max="14595" width="20.85546875" style="134" customWidth="1"/>
    <col min="14596" max="14597" width="20.42578125" style="134" customWidth="1"/>
    <col min="14598" max="14598" width="14.7109375" style="134" customWidth="1"/>
    <col min="14599" max="14599" width="14" style="134" customWidth="1"/>
    <col min="14600" max="14600" width="32.85546875" style="134" customWidth="1"/>
    <col min="14601" max="14601" width="11" style="134" customWidth="1"/>
    <col min="14602" max="14602" width="11.140625" style="134" customWidth="1"/>
    <col min="14603" max="14604" width="13.28515625" style="134" customWidth="1"/>
    <col min="14605" max="14605" width="13.85546875" style="134" customWidth="1"/>
    <col min="14606" max="14609" width="9.140625" style="134" customWidth="1"/>
    <col min="14610" max="14848" width="9.140625" style="134"/>
    <col min="14849" max="14849" width="46.140625" style="134" customWidth="1"/>
    <col min="14850" max="14850" width="30.7109375" style="134" customWidth="1"/>
    <col min="14851" max="14851" width="20.85546875" style="134" customWidth="1"/>
    <col min="14852" max="14853" width="20.42578125" style="134" customWidth="1"/>
    <col min="14854" max="14854" width="14.7109375" style="134" customWidth="1"/>
    <col min="14855" max="14855" width="14" style="134" customWidth="1"/>
    <col min="14856" max="14856" width="32.85546875" style="134" customWidth="1"/>
    <col min="14857" max="14857" width="11" style="134" customWidth="1"/>
    <col min="14858" max="14858" width="11.140625" style="134" customWidth="1"/>
    <col min="14859" max="14860" width="13.28515625" style="134" customWidth="1"/>
    <col min="14861" max="14861" width="13.85546875" style="134" customWidth="1"/>
    <col min="14862" max="14865" width="9.140625" style="134" customWidth="1"/>
    <col min="14866" max="15104" width="9.140625" style="134"/>
    <col min="15105" max="15105" width="46.140625" style="134" customWidth="1"/>
    <col min="15106" max="15106" width="30.7109375" style="134" customWidth="1"/>
    <col min="15107" max="15107" width="20.85546875" style="134" customWidth="1"/>
    <col min="15108" max="15109" width="20.42578125" style="134" customWidth="1"/>
    <col min="15110" max="15110" width="14.7109375" style="134" customWidth="1"/>
    <col min="15111" max="15111" width="14" style="134" customWidth="1"/>
    <col min="15112" max="15112" width="32.85546875" style="134" customWidth="1"/>
    <col min="15113" max="15113" width="11" style="134" customWidth="1"/>
    <col min="15114" max="15114" width="11.140625" style="134" customWidth="1"/>
    <col min="15115" max="15116" width="13.28515625" style="134" customWidth="1"/>
    <col min="15117" max="15117" width="13.85546875" style="134" customWidth="1"/>
    <col min="15118" max="15121" width="9.140625" style="134" customWidth="1"/>
    <col min="15122" max="15360" width="9.140625" style="134"/>
    <col min="15361" max="15361" width="46.140625" style="134" customWidth="1"/>
    <col min="15362" max="15362" width="30.7109375" style="134" customWidth="1"/>
    <col min="15363" max="15363" width="20.85546875" style="134" customWidth="1"/>
    <col min="15364" max="15365" width="20.42578125" style="134" customWidth="1"/>
    <col min="15366" max="15366" width="14.7109375" style="134" customWidth="1"/>
    <col min="15367" max="15367" width="14" style="134" customWidth="1"/>
    <col min="15368" max="15368" width="32.85546875" style="134" customWidth="1"/>
    <col min="15369" max="15369" width="11" style="134" customWidth="1"/>
    <col min="15370" max="15370" width="11.140625" style="134" customWidth="1"/>
    <col min="15371" max="15372" width="13.28515625" style="134" customWidth="1"/>
    <col min="15373" max="15373" width="13.85546875" style="134" customWidth="1"/>
    <col min="15374" max="15377" width="9.140625" style="134" customWidth="1"/>
    <col min="15378" max="15616" width="9.140625" style="134"/>
    <col min="15617" max="15617" width="46.140625" style="134" customWidth="1"/>
    <col min="15618" max="15618" width="30.7109375" style="134" customWidth="1"/>
    <col min="15619" max="15619" width="20.85546875" style="134" customWidth="1"/>
    <col min="15620" max="15621" width="20.42578125" style="134" customWidth="1"/>
    <col min="15622" max="15622" width="14.7109375" style="134" customWidth="1"/>
    <col min="15623" max="15623" width="14" style="134" customWidth="1"/>
    <col min="15624" max="15624" width="32.85546875" style="134" customWidth="1"/>
    <col min="15625" max="15625" width="11" style="134" customWidth="1"/>
    <col min="15626" max="15626" width="11.140625" style="134" customWidth="1"/>
    <col min="15627" max="15628" width="13.28515625" style="134" customWidth="1"/>
    <col min="15629" max="15629" width="13.85546875" style="134" customWidth="1"/>
    <col min="15630" max="15633" width="9.140625" style="134" customWidth="1"/>
    <col min="15634" max="15872" width="9.140625" style="134"/>
    <col min="15873" max="15873" width="46.140625" style="134" customWidth="1"/>
    <col min="15874" max="15874" width="30.7109375" style="134" customWidth="1"/>
    <col min="15875" max="15875" width="20.85546875" style="134" customWidth="1"/>
    <col min="15876" max="15877" width="20.42578125" style="134" customWidth="1"/>
    <col min="15878" max="15878" width="14.7109375" style="134" customWidth="1"/>
    <col min="15879" max="15879" width="14" style="134" customWidth="1"/>
    <col min="15880" max="15880" width="32.85546875" style="134" customWidth="1"/>
    <col min="15881" max="15881" width="11" style="134" customWidth="1"/>
    <col min="15882" max="15882" width="11.140625" style="134" customWidth="1"/>
    <col min="15883" max="15884" width="13.28515625" style="134" customWidth="1"/>
    <col min="15885" max="15885" width="13.85546875" style="134" customWidth="1"/>
    <col min="15886" max="15889" width="9.140625" style="134" customWidth="1"/>
    <col min="15890" max="16128" width="9.140625" style="134"/>
    <col min="16129" max="16129" width="46.140625" style="134" customWidth="1"/>
    <col min="16130" max="16130" width="30.7109375" style="134" customWidth="1"/>
    <col min="16131" max="16131" width="20.85546875" style="134" customWidth="1"/>
    <col min="16132" max="16133" width="20.42578125" style="134" customWidth="1"/>
    <col min="16134" max="16134" width="14.7109375" style="134" customWidth="1"/>
    <col min="16135" max="16135" width="14" style="134" customWidth="1"/>
    <col min="16136" max="16136" width="32.85546875" style="134" customWidth="1"/>
    <col min="16137" max="16137" width="11" style="134" customWidth="1"/>
    <col min="16138" max="16138" width="11.140625" style="134" customWidth="1"/>
    <col min="16139" max="16140" width="13.28515625" style="134" customWidth="1"/>
    <col min="16141" max="16141" width="13.85546875" style="134" customWidth="1"/>
    <col min="16142" max="16145" width="9.140625" style="134" customWidth="1"/>
    <col min="16146" max="16384" width="9.140625" style="134"/>
  </cols>
  <sheetData>
    <row r="1" spans="1:9" s="344" customFormat="1" ht="12.75">
      <c r="A1" s="341"/>
      <c r="B1" s="341"/>
      <c r="C1" s="342"/>
      <c r="D1" s="342"/>
      <c r="E1" s="342"/>
      <c r="F1" s="342"/>
      <c r="G1" s="343" t="s">
        <v>221</v>
      </c>
    </row>
    <row r="2" spans="1:9" s="344" customFormat="1" ht="12.75">
      <c r="A2" s="341"/>
      <c r="B2" s="341"/>
      <c r="C2" s="342"/>
      <c r="D2" s="342"/>
      <c r="E2" s="342"/>
      <c r="F2" s="342"/>
      <c r="G2" s="343" t="s">
        <v>222</v>
      </c>
    </row>
    <row r="3" spans="1:9" s="344" customFormat="1" ht="12.75">
      <c r="A3" s="341"/>
      <c r="B3" s="341"/>
      <c r="C3" s="342"/>
      <c r="D3" s="342"/>
      <c r="E3" s="342"/>
      <c r="F3" s="342"/>
      <c r="G3" s="343" t="s">
        <v>223</v>
      </c>
    </row>
    <row r="4" spans="1:9" s="344" customFormat="1" ht="12.75">
      <c r="A4" s="341"/>
      <c r="B4" s="341"/>
      <c r="C4" s="342"/>
      <c r="D4" s="342"/>
      <c r="E4" s="342"/>
      <c r="F4" s="342"/>
      <c r="G4" s="343" t="s">
        <v>224</v>
      </c>
    </row>
    <row r="5" spans="1:9" s="344" customFormat="1" ht="12.75">
      <c r="A5" s="341"/>
      <c r="B5" s="316"/>
      <c r="C5" s="342"/>
      <c r="D5" s="342"/>
      <c r="E5" s="342"/>
      <c r="F5" s="342"/>
      <c r="G5" s="343" t="s">
        <v>225</v>
      </c>
    </row>
    <row r="6" spans="1:9" s="344" customFormat="1">
      <c r="A6" s="345"/>
      <c r="B6" s="318"/>
      <c r="C6" s="346"/>
      <c r="D6" s="346"/>
      <c r="E6" s="346"/>
      <c r="F6" s="347"/>
      <c r="G6" s="347"/>
    </row>
    <row r="7" spans="1:9" s="344" customFormat="1">
      <c r="A7" s="345"/>
      <c r="B7" s="318"/>
      <c r="C7" s="346"/>
      <c r="D7" s="346"/>
      <c r="E7" s="347"/>
      <c r="F7" s="347"/>
      <c r="G7" s="348" t="s">
        <v>226</v>
      </c>
    </row>
    <row r="8" spans="1:9" s="2" customFormat="1">
      <c r="A8" s="1"/>
      <c r="B8" s="1"/>
      <c r="I8" s="3"/>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4" customFormat="1" ht="21.75" customHeight="1"/>
    <row r="14" spans="1:9" s="644" customFormat="1" ht="19.5" customHeight="1">
      <c r="D14" s="990" t="s">
        <v>477</v>
      </c>
      <c r="E14" s="990"/>
      <c r="F14" s="990"/>
      <c r="G14" s="990"/>
    </row>
    <row r="15" spans="1:9" s="890" customFormat="1" ht="15.75">
      <c r="D15" s="991" t="s">
        <v>437</v>
      </c>
      <c r="E15" s="991"/>
      <c r="F15" s="991"/>
      <c r="G15" s="991"/>
    </row>
    <row r="16" spans="1:9" s="891" customFormat="1" ht="15.75">
      <c r="D16" s="992" t="s">
        <v>438</v>
      </c>
      <c r="E16" s="992"/>
      <c r="F16" s="992"/>
      <c r="G16" s="992"/>
    </row>
    <row r="17" spans="1:13" s="891" customFormat="1" ht="15.75">
      <c r="D17" s="993" t="s">
        <v>462</v>
      </c>
      <c r="E17" s="993"/>
      <c r="F17" s="993"/>
      <c r="G17" s="993"/>
    </row>
    <row r="18" spans="1:13" s="891" customFormat="1" ht="15.75">
      <c r="F18" s="891" t="s">
        <v>27</v>
      </c>
    </row>
    <row r="19" spans="1:13" s="35" customFormat="1" ht="15.75">
      <c r="F19" s="36"/>
    </row>
    <row r="20" spans="1:13" s="35" customFormat="1" ht="18" customHeight="1"/>
    <row r="21" spans="1:13" s="35" customFormat="1" ht="18" customHeight="1">
      <c r="F21" s="181"/>
    </row>
    <row r="22" spans="1:13" s="8" customFormat="1" ht="15.75">
      <c r="A22" s="1052" t="s">
        <v>2</v>
      </c>
      <c r="B22" s="1052"/>
      <c r="C22" s="1052"/>
      <c r="D22" s="1052"/>
      <c r="E22" s="1052"/>
      <c r="F22" s="1052"/>
      <c r="G22" s="1052"/>
      <c r="H22" s="6"/>
      <c r="I22" s="7"/>
    </row>
    <row r="23" spans="1:13" s="8" customFormat="1" ht="15.75">
      <c r="A23" s="1055" t="s">
        <v>192</v>
      </c>
      <c r="B23" s="1055"/>
      <c r="C23" s="1055"/>
      <c r="D23" s="1055"/>
      <c r="E23" s="1055"/>
      <c r="F23" s="1055"/>
      <c r="G23" s="1055"/>
      <c r="H23" s="9"/>
      <c r="I23" s="7"/>
    </row>
    <row r="24" spans="1:13" s="8" customFormat="1" ht="15.75">
      <c r="A24" s="1051"/>
      <c r="B24" s="1051"/>
      <c r="C24" s="1051"/>
      <c r="D24" s="1051"/>
      <c r="E24" s="1051"/>
      <c r="F24" s="1051"/>
      <c r="G24" s="1051"/>
      <c r="H24" s="10"/>
      <c r="I24" s="7"/>
    </row>
    <row r="25" spans="1:13" s="8" customFormat="1" ht="15" customHeight="1">
      <c r="A25" s="1052" t="s">
        <v>28</v>
      </c>
      <c r="B25" s="1052"/>
      <c r="C25" s="1052"/>
      <c r="D25" s="1052"/>
      <c r="E25" s="1052"/>
      <c r="F25" s="1052"/>
      <c r="G25" s="1052"/>
      <c r="H25" s="6"/>
      <c r="I25" s="7"/>
    </row>
    <row r="26" spans="1:13" ht="18" customHeight="1">
      <c r="A26" s="138"/>
      <c r="B26" s="138"/>
      <c r="C26" s="139"/>
      <c r="D26" s="139"/>
      <c r="E26" s="139"/>
      <c r="F26" s="139"/>
      <c r="G26" s="139"/>
      <c r="H26" s="139"/>
      <c r="J26" s="141"/>
      <c r="K26" s="141"/>
      <c r="L26" s="141"/>
      <c r="M26" s="141"/>
    </row>
    <row r="27" spans="1:13" ht="34.700000000000003" customHeight="1">
      <c r="A27" s="1069" t="s">
        <v>80</v>
      </c>
      <c r="B27" s="1069"/>
      <c r="C27" s="1069"/>
      <c r="D27" s="1069"/>
      <c r="E27" s="1069"/>
      <c r="F27" s="1069"/>
      <c r="G27" s="1069"/>
      <c r="H27" s="138"/>
      <c r="J27" s="141"/>
      <c r="K27" s="141"/>
      <c r="L27" s="141"/>
      <c r="M27" s="141"/>
    </row>
    <row r="28" spans="1:13" s="789" customFormat="1" ht="19.5" customHeight="1">
      <c r="A28" s="938" t="s">
        <v>480</v>
      </c>
      <c r="B28" s="938"/>
      <c r="C28" s="938"/>
      <c r="D28" s="938"/>
      <c r="E28" s="938"/>
      <c r="F28" s="938"/>
      <c r="G28" s="938"/>
    </row>
    <row r="29" spans="1:13" s="137" customFormat="1" ht="80.650000000000006" customHeight="1">
      <c r="A29" s="1070" t="s">
        <v>135</v>
      </c>
      <c r="B29" s="1070"/>
      <c r="C29" s="1070"/>
      <c r="D29" s="1070"/>
      <c r="E29" s="1070"/>
      <c r="F29" s="1070"/>
      <c r="G29" s="1070"/>
      <c r="H29" s="142"/>
      <c r="I29" s="143"/>
      <c r="J29" s="144"/>
      <c r="K29" s="144"/>
      <c r="L29" s="144"/>
    </row>
    <row r="30" spans="1:13" s="145" customFormat="1" ht="17.25" customHeight="1">
      <c r="A30" s="135" t="s">
        <v>3</v>
      </c>
    </row>
    <row r="31" spans="1:13" s="145" customFormat="1" ht="15.75" customHeight="1">
      <c r="A31" s="1071" t="s">
        <v>272</v>
      </c>
      <c r="B31" s="1071"/>
      <c r="C31" s="1071"/>
      <c r="D31" s="1071"/>
      <c r="E31" s="1071"/>
      <c r="F31" s="1071"/>
      <c r="G31" s="1071"/>
    </row>
    <row r="32" spans="1:13" s="145" customFormat="1" ht="34.5" customHeight="1">
      <c r="A32" s="1072" t="s">
        <v>502</v>
      </c>
      <c r="B32" s="1072"/>
      <c r="C32" s="1072"/>
      <c r="D32" s="1072"/>
      <c r="E32" s="1072"/>
      <c r="F32" s="1072"/>
      <c r="G32" s="1072"/>
    </row>
    <row r="33" spans="1:12" s="145" customFormat="1" ht="16.7" customHeight="1">
      <c r="A33" s="135" t="s">
        <v>130</v>
      </c>
    </row>
    <row r="34" spans="1:12" s="145" customFormat="1" ht="15.75">
      <c r="A34" s="135" t="s">
        <v>131</v>
      </c>
    </row>
    <row r="35" spans="1:12" ht="90" customHeight="1">
      <c r="A35" s="1070" t="s">
        <v>188</v>
      </c>
      <c r="B35" s="1070"/>
      <c r="C35" s="1070"/>
      <c r="D35" s="1070"/>
      <c r="E35" s="1070"/>
      <c r="F35" s="1070"/>
      <c r="G35" s="1070"/>
      <c r="H35" s="138"/>
      <c r="I35" s="146"/>
      <c r="J35" s="147"/>
      <c r="K35" s="147"/>
      <c r="L35" s="147"/>
    </row>
    <row r="36" spans="1:12" s="145" customFormat="1" ht="33" customHeight="1">
      <c r="A36" s="1068" t="s">
        <v>163</v>
      </c>
      <c r="B36" s="1068"/>
      <c r="C36" s="1068"/>
      <c r="D36" s="1068"/>
      <c r="E36" s="1068"/>
      <c r="F36" s="1068"/>
      <c r="G36" s="1068"/>
    </row>
    <row r="37" spans="1:12" s="37" customFormat="1" ht="15.75">
      <c r="A37" s="1058" t="s">
        <v>59</v>
      </c>
      <c r="B37" s="1058"/>
      <c r="C37" s="1058"/>
      <c r="D37" s="1058" t="s">
        <v>7</v>
      </c>
      <c r="E37" s="1058" t="s">
        <v>60</v>
      </c>
      <c r="F37" s="1058"/>
      <c r="G37" s="1058"/>
    </row>
    <row r="38" spans="1:12" s="37" customFormat="1" ht="15.75">
      <c r="A38" s="1058"/>
      <c r="B38" s="1058"/>
      <c r="C38" s="1058"/>
      <c r="D38" s="1058"/>
      <c r="E38" s="56" t="s">
        <v>13</v>
      </c>
      <c r="F38" s="502" t="s">
        <v>14</v>
      </c>
      <c r="G38" s="502" t="s">
        <v>30</v>
      </c>
    </row>
    <row r="39" spans="1:12" s="37" customFormat="1" ht="16.7" customHeight="1">
      <c r="A39" s="1059" t="s">
        <v>77</v>
      </c>
      <c r="B39" s="1059"/>
      <c r="C39" s="1059"/>
      <c r="D39" s="41" t="s">
        <v>62</v>
      </c>
      <c r="E39" s="39">
        <v>100</v>
      </c>
      <c r="F39" s="503"/>
      <c r="G39" s="503"/>
    </row>
    <row r="40" spans="1:12" s="51" customFormat="1" ht="51" customHeight="1">
      <c r="A40" s="1090" t="s">
        <v>78</v>
      </c>
      <c r="B40" s="1091"/>
      <c r="C40" s="1092"/>
      <c r="D40" s="40" t="s">
        <v>79</v>
      </c>
      <c r="E40" s="151">
        <v>8.1999999999999993</v>
      </c>
      <c r="F40" s="40"/>
      <c r="G40" s="40"/>
    </row>
    <row r="41" spans="1:12" ht="31.5" customHeight="1">
      <c r="A41" s="1070" t="s">
        <v>164</v>
      </c>
      <c r="B41" s="1070"/>
      <c r="C41" s="1070"/>
      <c r="D41" s="1070"/>
      <c r="E41" s="1070"/>
      <c r="F41" s="1070"/>
      <c r="G41" s="1070"/>
      <c r="H41" s="138"/>
    </row>
    <row r="42" spans="1:12" ht="8.25" customHeight="1">
      <c r="A42" s="1093"/>
      <c r="B42" s="1093"/>
      <c r="C42" s="1093"/>
      <c r="D42" s="1093"/>
      <c r="E42" s="1093"/>
      <c r="F42" s="1093"/>
      <c r="G42" s="1093"/>
      <c r="H42" s="1094"/>
      <c r="I42" s="1094"/>
    </row>
    <row r="43" spans="1:12" ht="18.75" customHeight="1">
      <c r="A43" s="1073" t="s">
        <v>5</v>
      </c>
      <c r="B43" s="1073"/>
      <c r="C43" s="1073"/>
      <c r="D43" s="1073"/>
      <c r="E43" s="1073"/>
      <c r="F43" s="1073"/>
      <c r="G43" s="1073"/>
      <c r="H43" s="140"/>
      <c r="I43" s="134"/>
    </row>
    <row r="44" spans="1:12" ht="30.95" customHeight="1">
      <c r="A44" s="1074" t="s">
        <v>6</v>
      </c>
      <c r="B44" s="1074" t="s">
        <v>7</v>
      </c>
      <c r="C44" s="148" t="s">
        <v>8</v>
      </c>
      <c r="D44" s="148" t="s">
        <v>9</v>
      </c>
      <c r="E44" s="1077" t="s">
        <v>10</v>
      </c>
      <c r="F44" s="1078"/>
      <c r="G44" s="1079"/>
      <c r="H44" s="140"/>
      <c r="I44" s="134"/>
    </row>
    <row r="45" spans="1:12" ht="17.25" customHeight="1">
      <c r="A45" s="1075"/>
      <c r="B45" s="1076"/>
      <c r="C45" s="149" t="s">
        <v>11</v>
      </c>
      <c r="D45" s="149" t="s">
        <v>12</v>
      </c>
      <c r="E45" s="149" t="s">
        <v>13</v>
      </c>
      <c r="F45" s="149" t="s">
        <v>14</v>
      </c>
      <c r="G45" s="149" t="s">
        <v>30</v>
      </c>
      <c r="H45" s="140"/>
      <c r="I45" s="134"/>
    </row>
    <row r="46" spans="1:12" ht="33" customHeight="1">
      <c r="A46" s="150" t="s">
        <v>15</v>
      </c>
      <c r="B46" s="148" t="s">
        <v>16</v>
      </c>
      <c r="C46" s="151">
        <f>C65</f>
        <v>0</v>
      </c>
      <c r="D46" s="151">
        <f t="shared" ref="D46:G46" si="0">D65</f>
        <v>16000</v>
      </c>
      <c r="E46" s="151">
        <f t="shared" si="0"/>
        <v>1633244</v>
      </c>
      <c r="F46" s="151">
        <f t="shared" si="0"/>
        <v>0</v>
      </c>
      <c r="G46" s="151">
        <f t="shared" si="0"/>
        <v>0</v>
      </c>
      <c r="H46" s="140"/>
      <c r="I46" s="134"/>
    </row>
    <row r="47" spans="1:12" ht="21.75" customHeight="1">
      <c r="A47" s="150" t="s">
        <v>17</v>
      </c>
      <c r="B47" s="148" t="s">
        <v>16</v>
      </c>
      <c r="C47" s="151">
        <f>C79</f>
        <v>711817.2</v>
      </c>
      <c r="D47" s="151">
        <f t="shared" ref="D47:G47" si="1">D79</f>
        <v>748603.3</v>
      </c>
      <c r="E47" s="151">
        <f>E79</f>
        <v>13559.1</v>
      </c>
      <c r="F47" s="151">
        <f t="shared" si="1"/>
        <v>0</v>
      </c>
      <c r="G47" s="151">
        <f t="shared" si="1"/>
        <v>0</v>
      </c>
      <c r="H47" s="140"/>
      <c r="I47" s="134"/>
    </row>
    <row r="48" spans="1:12" ht="27.75" customHeight="1">
      <c r="A48" s="152" t="s">
        <v>18</v>
      </c>
      <c r="B48" s="153" t="s">
        <v>16</v>
      </c>
      <c r="C48" s="154">
        <f>C46+C47</f>
        <v>711817.2</v>
      </c>
      <c r="D48" s="154">
        <f>D46+D47</f>
        <v>764603.3</v>
      </c>
      <c r="E48" s="154">
        <f>E46+E47</f>
        <v>1646803.1</v>
      </c>
      <c r="F48" s="154">
        <f>F46+F47</f>
        <v>0</v>
      </c>
      <c r="G48" s="154">
        <f>G46+G47</f>
        <v>0</v>
      </c>
      <c r="H48" s="155"/>
      <c r="I48" s="141"/>
      <c r="J48" s="141"/>
      <c r="K48" s="141"/>
      <c r="L48" s="141"/>
    </row>
    <row r="49" spans="1:13" s="137" customFormat="1" ht="19.5" customHeight="1">
      <c r="A49" s="1069" t="s">
        <v>19</v>
      </c>
      <c r="B49" s="1069"/>
      <c r="C49" s="1069"/>
      <c r="D49" s="1069"/>
      <c r="E49" s="1069"/>
      <c r="F49" s="1069"/>
      <c r="G49" s="1069"/>
      <c r="H49" s="1069"/>
      <c r="I49" s="136"/>
      <c r="J49" s="139"/>
      <c r="K49" s="139"/>
      <c r="L49" s="139"/>
      <c r="M49" s="139"/>
    </row>
    <row r="50" spans="1:13" s="145" customFormat="1" ht="17.25" customHeight="1">
      <c r="A50" s="135" t="s">
        <v>20</v>
      </c>
    </row>
    <row r="51" spans="1:13" s="145" customFormat="1" ht="27.75" customHeight="1">
      <c r="A51" s="1072" t="s">
        <v>502</v>
      </c>
      <c r="B51" s="1072"/>
      <c r="C51" s="1072"/>
      <c r="D51" s="1072"/>
      <c r="E51" s="1072"/>
      <c r="F51" s="1072"/>
      <c r="G51" s="1072"/>
    </row>
    <row r="52" spans="1:13" s="145" customFormat="1" ht="17.25" customHeight="1">
      <c r="A52" s="135" t="s">
        <v>131</v>
      </c>
      <c r="B52" s="156"/>
      <c r="C52" s="156"/>
      <c r="D52" s="156"/>
      <c r="E52" s="156"/>
      <c r="F52" s="156"/>
      <c r="G52" s="156"/>
    </row>
    <row r="53" spans="1:13" ht="32.25" customHeight="1">
      <c r="A53" s="1080" t="s">
        <v>165</v>
      </c>
      <c r="B53" s="1080"/>
      <c r="C53" s="1080"/>
      <c r="D53" s="1080"/>
      <c r="E53" s="1080"/>
      <c r="F53" s="1080"/>
      <c r="G53" s="1080"/>
      <c r="H53" s="138"/>
    </row>
    <row r="54" spans="1:13" ht="25.5">
      <c r="A54" s="1081" t="s">
        <v>21</v>
      </c>
      <c r="B54" s="1082" t="s">
        <v>7</v>
      </c>
      <c r="C54" s="157" t="s">
        <v>8</v>
      </c>
      <c r="D54" s="157" t="s">
        <v>9</v>
      </c>
      <c r="E54" s="1082" t="s">
        <v>10</v>
      </c>
      <c r="F54" s="1082"/>
      <c r="G54" s="1082"/>
      <c r="H54" s="158"/>
      <c r="I54" s="134"/>
    </row>
    <row r="55" spans="1:13" ht="14.25" customHeight="1">
      <c r="A55" s="1081"/>
      <c r="B55" s="1082"/>
      <c r="C55" s="148" t="s">
        <v>11</v>
      </c>
      <c r="D55" s="148" t="s">
        <v>12</v>
      </c>
      <c r="E55" s="148" t="s">
        <v>13</v>
      </c>
      <c r="F55" s="148" t="s">
        <v>14</v>
      </c>
      <c r="G55" s="148" t="s">
        <v>30</v>
      </c>
      <c r="H55" s="158"/>
      <c r="I55" s="134"/>
    </row>
    <row r="56" spans="1:13" ht="60">
      <c r="A56" s="159" t="s">
        <v>471</v>
      </c>
      <c r="B56" s="160" t="s">
        <v>65</v>
      </c>
      <c r="C56" s="161"/>
      <c r="D56" s="161"/>
      <c r="E56" s="161">
        <v>110028</v>
      </c>
      <c r="F56" s="161"/>
      <c r="G56" s="161"/>
      <c r="H56" s="158"/>
      <c r="I56" s="134"/>
    </row>
    <row r="57" spans="1:13" s="177" customFormat="1" ht="15.75">
      <c r="A57" s="173" t="s">
        <v>89</v>
      </c>
      <c r="B57" s="174"/>
      <c r="C57" s="175"/>
      <c r="D57" s="175"/>
      <c r="E57" s="175"/>
      <c r="F57" s="175"/>
      <c r="G57" s="175"/>
      <c r="H57" s="176"/>
    </row>
    <row r="58" spans="1:13" s="177" customFormat="1" ht="15.75">
      <c r="A58" s="173" t="s">
        <v>90</v>
      </c>
      <c r="B58" s="174" t="s">
        <v>65</v>
      </c>
      <c r="C58" s="175"/>
      <c r="D58" s="175"/>
      <c r="E58" s="175">
        <v>1304</v>
      </c>
      <c r="F58" s="175"/>
      <c r="G58" s="175"/>
      <c r="H58" s="176"/>
    </row>
    <row r="59" spans="1:13" ht="15.75">
      <c r="A59" s="52"/>
      <c r="B59" s="163"/>
      <c r="C59" s="178"/>
      <c r="D59" s="178"/>
      <c r="E59" s="178"/>
      <c r="F59" s="178"/>
      <c r="G59" s="178"/>
      <c r="H59" s="158"/>
      <c r="I59" s="134"/>
    </row>
    <row r="60" spans="1:13" ht="25.5">
      <c r="A60" s="1082" t="s">
        <v>22</v>
      </c>
      <c r="B60" s="1082" t="s">
        <v>7</v>
      </c>
      <c r="C60" s="157" t="s">
        <v>8</v>
      </c>
      <c r="D60" s="157" t="s">
        <v>9</v>
      </c>
      <c r="E60" s="1082" t="s">
        <v>10</v>
      </c>
      <c r="F60" s="1082"/>
      <c r="G60" s="1082"/>
      <c r="H60" s="158"/>
      <c r="I60" s="141"/>
      <c r="J60" s="141"/>
      <c r="K60" s="141"/>
      <c r="L60" s="141"/>
    </row>
    <row r="61" spans="1:13" ht="15.75" customHeight="1">
      <c r="A61" s="1082"/>
      <c r="B61" s="1082"/>
      <c r="C61" s="148" t="s">
        <v>11</v>
      </c>
      <c r="D61" s="148" t="s">
        <v>12</v>
      </c>
      <c r="E61" s="148" t="s">
        <v>13</v>
      </c>
      <c r="F61" s="148" t="s">
        <v>14</v>
      </c>
      <c r="G61" s="148" t="s">
        <v>30</v>
      </c>
      <c r="H61" s="140"/>
      <c r="I61" s="141"/>
      <c r="J61" s="141"/>
      <c r="K61" s="141"/>
      <c r="L61" s="141"/>
    </row>
    <row r="62" spans="1:13" s="213" customFormat="1" ht="30.75" customHeight="1">
      <c r="A62" s="209" t="s">
        <v>275</v>
      </c>
      <c r="B62" s="210" t="s">
        <v>16</v>
      </c>
      <c r="C62" s="211">
        <f>C63+C64</f>
        <v>0</v>
      </c>
      <c r="D62" s="211">
        <f>D63+D64</f>
        <v>16000</v>
      </c>
      <c r="E62" s="211">
        <f>E63+E64</f>
        <v>1633244</v>
      </c>
      <c r="F62" s="211">
        <f>F63+F64</f>
        <v>0</v>
      </c>
      <c r="G62" s="211">
        <f>G63+G64</f>
        <v>0</v>
      </c>
      <c r="H62" s="212"/>
    </row>
    <row r="63" spans="1:13" s="213" customFormat="1" ht="30" customHeight="1">
      <c r="A63" s="214" t="s">
        <v>276</v>
      </c>
      <c r="B63" s="210" t="s">
        <v>16</v>
      </c>
      <c r="C63" s="215">
        <v>0</v>
      </c>
      <c r="D63" s="215">
        <v>16000</v>
      </c>
      <c r="E63" s="215">
        <v>0</v>
      </c>
      <c r="F63" s="215">
        <v>0</v>
      </c>
      <c r="G63" s="215">
        <v>0</v>
      </c>
      <c r="H63" s="212"/>
    </row>
    <row r="64" spans="1:13" s="213" customFormat="1" ht="30" customHeight="1">
      <c r="A64" s="216" t="s">
        <v>472</v>
      </c>
      <c r="B64" s="210" t="s">
        <v>16</v>
      </c>
      <c r="C64" s="215"/>
      <c r="D64" s="215"/>
      <c r="E64" s="215">
        <f>1516283+116961</f>
        <v>1633244</v>
      </c>
      <c r="F64" s="215"/>
      <c r="G64" s="215"/>
      <c r="H64" s="212"/>
    </row>
    <row r="65" spans="1:256" s="213" customFormat="1" ht="31.5">
      <c r="A65" s="217" t="s">
        <v>23</v>
      </c>
      <c r="B65" s="218" t="s">
        <v>16</v>
      </c>
      <c r="C65" s="219">
        <f>C62</f>
        <v>0</v>
      </c>
      <c r="D65" s="219">
        <f>D62</f>
        <v>16000</v>
      </c>
      <c r="E65" s="219">
        <f>E62</f>
        <v>1633244</v>
      </c>
      <c r="F65" s="219">
        <f>F62</f>
        <v>0</v>
      </c>
      <c r="G65" s="219">
        <f>G62</f>
        <v>0</v>
      </c>
      <c r="H65" s="212"/>
      <c r="IV65" s="212"/>
    </row>
    <row r="66" spans="1:256" s="80" customFormat="1" ht="36.75" customHeight="1">
      <c r="A66" s="1057" t="s">
        <v>277</v>
      </c>
      <c r="B66" s="1057"/>
      <c r="C66" s="1057"/>
      <c r="D66" s="1057"/>
      <c r="E66" s="1057"/>
      <c r="F66" s="1057"/>
      <c r="G66" s="1057"/>
      <c r="I66" s="221"/>
    </row>
    <row r="67" spans="1:256" s="80" customFormat="1" ht="15.75">
      <c r="A67" s="1057" t="s">
        <v>25</v>
      </c>
      <c r="B67" s="1057"/>
      <c r="C67" s="1057"/>
      <c r="D67" s="1057"/>
      <c r="E67" s="1057"/>
      <c r="F67" s="1057"/>
      <c r="G67" s="1057"/>
      <c r="I67" s="221"/>
    </row>
    <row r="68" spans="1:256" s="80" customFormat="1" ht="34.5" customHeight="1">
      <c r="A68" s="958" t="s">
        <v>500</v>
      </c>
      <c r="B68" s="958"/>
      <c r="C68" s="958"/>
      <c r="D68" s="958"/>
      <c r="E68" s="958"/>
      <c r="F68" s="958"/>
      <c r="G68" s="958"/>
      <c r="I68" s="221"/>
    </row>
    <row r="69" spans="1:256" s="80" customFormat="1" ht="15.75">
      <c r="A69" s="958" t="s">
        <v>279</v>
      </c>
      <c r="B69" s="958"/>
      <c r="C69" s="958"/>
      <c r="D69" s="958"/>
      <c r="E69" s="958"/>
      <c r="F69" s="958"/>
      <c r="G69" s="958"/>
      <c r="I69" s="221"/>
    </row>
    <row r="70" spans="1:256" s="80" customFormat="1" ht="38.25" customHeight="1">
      <c r="A70" s="1057" t="s">
        <v>280</v>
      </c>
      <c r="B70" s="1057"/>
      <c r="C70" s="1057"/>
      <c r="D70" s="1057"/>
      <c r="E70" s="1057"/>
      <c r="F70" s="1057"/>
      <c r="G70" s="1057"/>
      <c r="I70" s="221"/>
    </row>
    <row r="71" spans="1:256" s="80" customFormat="1" ht="15.75" customHeight="1">
      <c r="A71" s="1095" t="s">
        <v>21</v>
      </c>
      <c r="B71" s="1095" t="s">
        <v>7</v>
      </c>
      <c r="C71" s="1065" t="s">
        <v>281</v>
      </c>
      <c r="D71" s="1065" t="s">
        <v>282</v>
      </c>
      <c r="E71" s="1065" t="s">
        <v>60</v>
      </c>
      <c r="F71" s="1065"/>
      <c r="G71" s="1065"/>
      <c r="I71" s="221"/>
    </row>
    <row r="72" spans="1:256" s="80" customFormat="1" ht="15" customHeight="1">
      <c r="A72" s="1095"/>
      <c r="B72" s="1095"/>
      <c r="C72" s="1065"/>
      <c r="D72" s="1065"/>
      <c r="E72" s="903" t="s">
        <v>13</v>
      </c>
      <c r="F72" s="903" t="s">
        <v>14</v>
      </c>
      <c r="G72" s="903" t="s">
        <v>30</v>
      </c>
      <c r="I72" s="221"/>
    </row>
    <row r="73" spans="1:256" s="80" customFormat="1" ht="47.25">
      <c r="A73" s="224" t="s">
        <v>283</v>
      </c>
      <c r="B73" s="225" t="s">
        <v>65</v>
      </c>
      <c r="C73" s="225">
        <v>16347</v>
      </c>
      <c r="D73" s="225">
        <v>11309</v>
      </c>
      <c r="E73" s="225"/>
      <c r="F73" s="226"/>
      <c r="G73" s="226"/>
      <c r="I73" s="221"/>
    </row>
    <row r="74" spans="1:256" s="80" customFormat="1" ht="54" customHeight="1">
      <c r="A74" s="224" t="s">
        <v>284</v>
      </c>
      <c r="B74" s="227" t="s">
        <v>65</v>
      </c>
      <c r="C74" s="227">
        <v>43375</v>
      </c>
      <c r="D74" s="227">
        <f>43375+6</f>
        <v>43381</v>
      </c>
      <c r="E74" s="227">
        <v>8</v>
      </c>
      <c r="F74" s="228"/>
      <c r="G74" s="228"/>
      <c r="I74" s="221"/>
    </row>
    <row r="75" spans="1:256" s="80" customFormat="1" ht="15.75">
      <c r="A75" s="229"/>
      <c r="B75" s="229"/>
      <c r="C75" s="229"/>
      <c r="D75" s="229"/>
      <c r="E75" s="229"/>
      <c r="F75" s="229"/>
      <c r="G75" s="229"/>
      <c r="I75" s="221"/>
    </row>
    <row r="76" spans="1:256" s="80" customFormat="1" ht="15.75">
      <c r="A76" s="1095" t="s">
        <v>22</v>
      </c>
      <c r="B76" s="1095" t="s">
        <v>7</v>
      </c>
      <c r="C76" s="1096" t="s">
        <v>281</v>
      </c>
      <c r="D76" s="1096" t="s">
        <v>282</v>
      </c>
      <c r="E76" s="1096" t="s">
        <v>60</v>
      </c>
      <c r="F76" s="1096"/>
      <c r="G76" s="1096"/>
      <c r="I76" s="221"/>
    </row>
    <row r="77" spans="1:256" s="80" customFormat="1" ht="15.75">
      <c r="A77" s="1095"/>
      <c r="B77" s="1095"/>
      <c r="C77" s="1096"/>
      <c r="D77" s="1096"/>
      <c r="E77" s="223" t="s">
        <v>13</v>
      </c>
      <c r="F77" s="223" t="s">
        <v>14</v>
      </c>
      <c r="G77" s="223" t="s">
        <v>30</v>
      </c>
      <c r="I77" s="221"/>
    </row>
    <row r="78" spans="1:256" s="80" customFormat="1" ht="15.75">
      <c r="A78" s="230" t="s">
        <v>17</v>
      </c>
      <c r="B78" s="227" t="s">
        <v>16</v>
      </c>
      <c r="C78" s="231">
        <v>711817.2</v>
      </c>
      <c r="D78" s="231">
        <v>748603.3</v>
      </c>
      <c r="E78" s="231">
        <v>13559.1</v>
      </c>
      <c r="F78" s="231"/>
      <c r="G78" s="231"/>
      <c r="I78" s="221"/>
    </row>
    <row r="79" spans="1:256" s="80" customFormat="1" ht="31.5">
      <c r="A79" s="232" t="s">
        <v>23</v>
      </c>
      <c r="B79" s="233" t="s">
        <v>16</v>
      </c>
      <c r="C79" s="234">
        <f>SUM(C78)</f>
        <v>711817.2</v>
      </c>
      <c r="D79" s="234">
        <f>SUM(D78)</f>
        <v>748603.3</v>
      </c>
      <c r="E79" s="234">
        <f>SUM(E78)</f>
        <v>13559.1</v>
      </c>
      <c r="F79" s="234">
        <f>SUM(F78)</f>
        <v>0</v>
      </c>
      <c r="G79" s="234">
        <f>SUM(G78)</f>
        <v>0</v>
      </c>
      <c r="I79" s="221"/>
    </row>
    <row r="81" spans="5:5">
      <c r="E81" s="171"/>
    </row>
  </sheetData>
  <mergeCells count="55">
    <mergeCell ref="B76:B77"/>
    <mergeCell ref="C76:C77"/>
    <mergeCell ref="D76:D77"/>
    <mergeCell ref="E76:G76"/>
    <mergeCell ref="A70:G70"/>
    <mergeCell ref="A71:A72"/>
    <mergeCell ref="B71:B72"/>
    <mergeCell ref="C71:C72"/>
    <mergeCell ref="D71:D72"/>
    <mergeCell ref="E71:G71"/>
    <mergeCell ref="A76:A77"/>
    <mergeCell ref="A69:G69"/>
    <mergeCell ref="A49:H49"/>
    <mergeCell ref="A51:G51"/>
    <mergeCell ref="A53:G53"/>
    <mergeCell ref="A54:A55"/>
    <mergeCell ref="B54:B55"/>
    <mergeCell ref="E54:G54"/>
    <mergeCell ref="A60:A61"/>
    <mergeCell ref="B60:B61"/>
    <mergeCell ref="E60:G60"/>
    <mergeCell ref="A66:G66"/>
    <mergeCell ref="A68:G68"/>
    <mergeCell ref="A67:G67"/>
    <mergeCell ref="A42:G42"/>
    <mergeCell ref="H42:I42"/>
    <mergeCell ref="A43:G43"/>
    <mergeCell ref="A44:A45"/>
    <mergeCell ref="B44:B45"/>
    <mergeCell ref="E44:G44"/>
    <mergeCell ref="A41:G41"/>
    <mergeCell ref="A28:G28"/>
    <mergeCell ref="A29:G29"/>
    <mergeCell ref="A31:G31"/>
    <mergeCell ref="A32:G32"/>
    <mergeCell ref="A35:G35"/>
    <mergeCell ref="A36:G36"/>
    <mergeCell ref="A37:C38"/>
    <mergeCell ref="D37:D38"/>
    <mergeCell ref="E37:G37"/>
    <mergeCell ref="A39:C39"/>
    <mergeCell ref="A40:C40"/>
    <mergeCell ref="D10:G10"/>
    <mergeCell ref="D9:G9"/>
    <mergeCell ref="A27:G27"/>
    <mergeCell ref="D11:G11"/>
    <mergeCell ref="D12:G12"/>
    <mergeCell ref="D14:G14"/>
    <mergeCell ref="D15:G15"/>
    <mergeCell ref="D16:G16"/>
    <mergeCell ref="D17:G17"/>
    <mergeCell ref="A22:G22"/>
    <mergeCell ref="A23:G23"/>
    <mergeCell ref="A24:G24"/>
    <mergeCell ref="A25:G25"/>
  </mergeCells>
  <printOptions horizontalCentered="1"/>
  <pageMargins left="0.39370078740157483" right="0.39370078740157483" top="0.39370078740157483" bottom="0.39370078740157483" header="0.19685039370078741" footer="0.19685039370078741"/>
  <pageSetup paperSize="9" scale="96" fitToHeight="0" orientation="landscape" r:id="rId1"/>
  <headerFooter alignWithMargins="0"/>
  <rowBreaks count="2" manualBreakCount="2">
    <brk id="29" max="6" man="1"/>
    <brk id="50"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72"/>
  <sheetViews>
    <sheetView view="pageBreakPreview" topLeftCell="A18" zoomScale="93" zoomScaleSheetLayoutView="93" workbookViewId="0">
      <selection activeCell="G66" sqref="G66"/>
    </sheetView>
  </sheetViews>
  <sheetFormatPr defaultColWidth="8.7109375" defaultRowHeight="12.75"/>
  <cols>
    <col min="1" max="1" width="40.5703125" style="344" customWidth="1"/>
    <col min="2" max="2" width="12.140625" style="344" customWidth="1"/>
    <col min="3" max="6" width="12.42578125" style="344" customWidth="1"/>
    <col min="7" max="7" width="17" style="344" customWidth="1"/>
    <col min="8" max="16384" width="8.7109375" style="344"/>
  </cols>
  <sheetData>
    <row r="1" spans="1:7">
      <c r="A1" s="341"/>
      <c r="B1" s="341"/>
      <c r="C1" s="342"/>
      <c r="D1" s="342"/>
      <c r="E1" s="342"/>
      <c r="F1" s="342"/>
      <c r="G1" s="343" t="s">
        <v>221</v>
      </c>
    </row>
    <row r="2" spans="1:7">
      <c r="A2" s="341"/>
      <c r="B2" s="341"/>
      <c r="C2" s="342"/>
      <c r="D2" s="342"/>
      <c r="E2" s="342"/>
      <c r="F2" s="342"/>
      <c r="G2" s="343" t="s">
        <v>222</v>
      </c>
    </row>
    <row r="3" spans="1:7">
      <c r="A3" s="341"/>
      <c r="B3" s="341"/>
      <c r="C3" s="342"/>
      <c r="D3" s="342"/>
      <c r="E3" s="342"/>
      <c r="F3" s="342"/>
      <c r="G3" s="343" t="s">
        <v>223</v>
      </c>
    </row>
    <row r="4" spans="1:7">
      <c r="A4" s="341"/>
      <c r="B4" s="341"/>
      <c r="C4" s="342"/>
      <c r="D4" s="342"/>
      <c r="E4" s="342"/>
      <c r="F4" s="342"/>
      <c r="G4" s="343" t="s">
        <v>224</v>
      </c>
    </row>
    <row r="5" spans="1:7">
      <c r="A5" s="341"/>
      <c r="B5" s="316"/>
      <c r="C5" s="342"/>
      <c r="D5" s="342"/>
      <c r="E5" s="342"/>
      <c r="F5" s="342"/>
      <c r="G5" s="343" t="s">
        <v>225</v>
      </c>
    </row>
    <row r="6" spans="1:7" ht="15">
      <c r="A6" s="345"/>
      <c r="B6" s="318"/>
      <c r="C6" s="346"/>
      <c r="D6" s="346"/>
      <c r="E6" s="346"/>
      <c r="F6" s="347"/>
      <c r="G6" s="347"/>
    </row>
    <row r="7" spans="1:7" ht="15">
      <c r="A7" s="345"/>
      <c r="B7" s="318"/>
      <c r="C7" s="346"/>
      <c r="D7" s="346"/>
      <c r="E7" s="347"/>
      <c r="F7" s="347"/>
      <c r="G7" s="348" t="s">
        <v>226</v>
      </c>
    </row>
    <row r="8" spans="1:7" ht="15">
      <c r="A8" s="345"/>
      <c r="B8" s="318"/>
      <c r="C8" s="349"/>
      <c r="D8" s="347"/>
      <c r="E8" s="349"/>
      <c r="F8" s="346"/>
      <c r="G8" s="346"/>
    </row>
    <row r="9" spans="1:7"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ht="15.75">
      <c r="A13" s="611"/>
      <c r="B13" s="611"/>
      <c r="C13" s="611"/>
      <c r="D13" s="611"/>
      <c r="E13" s="611"/>
      <c r="F13" s="611"/>
      <c r="G13" s="611"/>
    </row>
    <row r="14" spans="1:7" ht="15.75">
      <c r="A14" s="611"/>
      <c r="B14" s="611"/>
      <c r="C14" s="611"/>
      <c r="D14" s="611"/>
      <c r="E14" s="611"/>
      <c r="F14" s="611"/>
      <c r="G14" s="611"/>
    </row>
    <row r="15" spans="1:7" ht="15.75">
      <c r="A15" s="611"/>
      <c r="B15" s="611"/>
      <c r="C15" s="611"/>
      <c r="D15" s="611"/>
      <c r="E15" s="611"/>
      <c r="F15" s="611"/>
      <c r="G15" s="611"/>
    </row>
    <row r="16" spans="1:7" ht="15.75">
      <c r="A16" s="611"/>
      <c r="B16" s="611"/>
      <c r="C16" s="611"/>
      <c r="D16" s="611"/>
      <c r="E16" s="611"/>
      <c r="F16" s="611"/>
      <c r="G16" s="611"/>
    </row>
    <row r="17" spans="1:7" ht="15.75">
      <c r="A17" s="1098" t="s">
        <v>2</v>
      </c>
      <c r="B17" s="1098"/>
      <c r="C17" s="1098"/>
      <c r="D17" s="1098"/>
      <c r="E17" s="1098"/>
      <c r="F17" s="1098"/>
      <c r="G17" s="1098"/>
    </row>
    <row r="18" spans="1:7" ht="15.75">
      <c r="A18" s="1099" t="s">
        <v>229</v>
      </c>
      <c r="B18" s="1099"/>
      <c r="C18" s="1099"/>
      <c r="D18" s="1099"/>
      <c r="E18" s="1099"/>
      <c r="F18" s="1099"/>
      <c r="G18" s="1099"/>
    </row>
    <row r="19" spans="1:7" ht="15.75">
      <c r="A19" s="941"/>
      <c r="B19" s="941"/>
      <c r="C19" s="941"/>
      <c r="D19" s="941"/>
      <c r="E19" s="941"/>
      <c r="F19" s="941"/>
      <c r="G19" s="941"/>
    </row>
    <row r="20" spans="1:7" ht="15.75">
      <c r="A20" s="1098" t="s">
        <v>28</v>
      </c>
      <c r="B20" s="1098"/>
      <c r="C20" s="1098"/>
      <c r="D20" s="1098"/>
      <c r="E20" s="1098"/>
      <c r="F20" s="1098"/>
      <c r="G20" s="1098"/>
    </row>
    <row r="21" spans="1:7" ht="15.75">
      <c r="A21" s="351"/>
      <c r="B21" s="351"/>
      <c r="C21" s="352"/>
      <c r="D21" s="352"/>
      <c r="E21" s="352"/>
      <c r="F21" s="352"/>
      <c r="G21" s="352"/>
    </row>
    <row r="22" spans="1:7" ht="30" customHeight="1">
      <c r="A22" s="1100" t="s">
        <v>321</v>
      </c>
      <c r="B22" s="1100"/>
      <c r="C22" s="1100"/>
      <c r="D22" s="1100"/>
      <c r="E22" s="1100"/>
      <c r="F22" s="1100"/>
      <c r="G22" s="1100"/>
    </row>
    <row r="23" spans="1:7" s="789" customFormat="1" ht="19.5" customHeight="1">
      <c r="A23" s="938" t="s">
        <v>480</v>
      </c>
      <c r="B23" s="938"/>
      <c r="C23" s="938"/>
      <c r="D23" s="938"/>
      <c r="E23" s="938"/>
      <c r="F23" s="938"/>
      <c r="G23" s="938"/>
    </row>
    <row r="24" spans="1:7" ht="95.1" customHeight="1">
      <c r="A24" s="996" t="s">
        <v>135</v>
      </c>
      <c r="B24" s="996"/>
      <c r="C24" s="996"/>
      <c r="D24" s="996"/>
      <c r="E24" s="996"/>
      <c r="F24" s="996"/>
      <c r="G24" s="996"/>
    </row>
    <row r="25" spans="1:7" ht="15.75">
      <c r="A25" s="1097" t="s">
        <v>322</v>
      </c>
      <c r="B25" s="1097"/>
      <c r="C25" s="1097"/>
      <c r="D25" s="1097"/>
      <c r="E25" s="1097"/>
      <c r="F25" s="1097"/>
      <c r="G25" s="1097"/>
    </row>
    <row r="26" spans="1:7" ht="15.75">
      <c r="A26" s="1101" t="s">
        <v>323</v>
      </c>
      <c r="B26" s="1101"/>
      <c r="C26" s="1101"/>
      <c r="D26" s="1101"/>
      <c r="E26" s="1101"/>
      <c r="F26" s="1101"/>
      <c r="G26" s="1101"/>
    </row>
    <row r="27" spans="1:7" ht="31.5" customHeight="1">
      <c r="A27" s="1101" t="s">
        <v>297</v>
      </c>
      <c r="B27" s="1101"/>
      <c r="C27" s="1101"/>
      <c r="D27" s="1101"/>
      <c r="E27" s="1101"/>
      <c r="F27" s="1101"/>
      <c r="G27" s="1101"/>
    </row>
    <row r="28" spans="1:7" ht="18" customHeight="1">
      <c r="A28" s="1097" t="s">
        <v>324</v>
      </c>
      <c r="B28" s="1097"/>
      <c r="C28" s="1097"/>
      <c r="D28" s="1097"/>
      <c r="E28" s="1097"/>
      <c r="F28" s="1097"/>
      <c r="G28" s="1097"/>
    </row>
    <row r="29" spans="1:7" ht="14.25" customHeight="1">
      <c r="A29" s="1097" t="s">
        <v>325</v>
      </c>
      <c r="B29" s="1097"/>
      <c r="C29" s="1097"/>
      <c r="D29" s="1097"/>
      <c r="E29" s="1097"/>
      <c r="F29" s="1097"/>
      <c r="G29" s="1097"/>
    </row>
    <row r="30" spans="1:7" ht="35.25" customHeight="1">
      <c r="A30" s="1101" t="s">
        <v>326</v>
      </c>
      <c r="B30" s="1101"/>
      <c r="C30" s="1101"/>
      <c r="D30" s="1101"/>
      <c r="E30" s="1101"/>
      <c r="F30" s="1101"/>
      <c r="G30" s="1101"/>
    </row>
    <row r="31" spans="1:7" ht="24" customHeight="1">
      <c r="A31" s="1102" t="s">
        <v>327</v>
      </c>
      <c r="B31" s="1102"/>
      <c r="C31" s="1102"/>
      <c r="D31" s="1102"/>
      <c r="E31" s="1102"/>
      <c r="F31" s="1102"/>
      <c r="G31" s="1102"/>
    </row>
    <row r="32" spans="1:7" ht="45.95" customHeight="1">
      <c r="A32" s="1103" t="s">
        <v>59</v>
      </c>
      <c r="B32" s="1103" t="s">
        <v>7</v>
      </c>
      <c r="C32" s="648" t="s">
        <v>8</v>
      </c>
      <c r="D32" s="648" t="s">
        <v>9</v>
      </c>
      <c r="E32" s="1009" t="s">
        <v>10</v>
      </c>
      <c r="F32" s="1010"/>
      <c r="G32" s="1011"/>
    </row>
    <row r="33" spans="1:7" ht="25.5" customHeight="1">
      <c r="A33" s="1103"/>
      <c r="B33" s="1103"/>
      <c r="C33" s="649" t="s">
        <v>11</v>
      </c>
      <c r="D33" s="649" t="s">
        <v>12</v>
      </c>
      <c r="E33" s="649" t="s">
        <v>13</v>
      </c>
      <c r="F33" s="649" t="s">
        <v>14</v>
      </c>
      <c r="G33" s="649" t="s">
        <v>30</v>
      </c>
    </row>
    <row r="34" spans="1:7" ht="57" customHeight="1">
      <c r="A34" s="353" t="s">
        <v>328</v>
      </c>
      <c r="B34" s="613" t="s">
        <v>62</v>
      </c>
      <c r="C34" s="613">
        <v>80.599999999999994</v>
      </c>
      <c r="D34" s="613">
        <v>100</v>
      </c>
      <c r="E34" s="613">
        <v>100</v>
      </c>
      <c r="F34" s="613">
        <v>100</v>
      </c>
      <c r="G34" s="613">
        <v>100</v>
      </c>
    </row>
    <row r="35" spans="1:7" ht="15.75" hidden="1">
      <c r="A35" s="615"/>
      <c r="B35" s="612"/>
      <c r="C35" s="612"/>
      <c r="D35" s="612"/>
      <c r="E35" s="612"/>
      <c r="F35" s="612"/>
      <c r="G35" s="612"/>
    </row>
    <row r="36" spans="1:7" ht="43.5" customHeight="1">
      <c r="A36" s="1104" t="s">
        <v>329</v>
      </c>
      <c r="B36" s="1104"/>
      <c r="C36" s="1104"/>
      <c r="D36" s="1104"/>
      <c r="E36" s="1104"/>
      <c r="F36" s="1104"/>
      <c r="G36" s="1104"/>
    </row>
    <row r="37" spans="1:7" ht="31.5" customHeight="1">
      <c r="A37" s="1108" t="s">
        <v>5</v>
      </c>
      <c r="B37" s="1109"/>
      <c r="C37" s="1109"/>
      <c r="D37" s="1109"/>
      <c r="E37" s="1109"/>
      <c r="F37" s="1109"/>
      <c r="G37" s="1110"/>
    </row>
    <row r="38" spans="1:7" ht="53.25" customHeight="1">
      <c r="A38" s="1111" t="s">
        <v>6</v>
      </c>
      <c r="B38" s="1107" t="s">
        <v>7</v>
      </c>
      <c r="C38" s="648" t="s">
        <v>8</v>
      </c>
      <c r="D38" s="648" t="s">
        <v>9</v>
      </c>
      <c r="E38" s="1009" t="s">
        <v>10</v>
      </c>
      <c r="F38" s="1010"/>
      <c r="G38" s="1011"/>
    </row>
    <row r="39" spans="1:7" ht="27.75" customHeight="1">
      <c r="A39" s="1112"/>
      <c r="B39" s="1107"/>
      <c r="C39" s="649" t="s">
        <v>11</v>
      </c>
      <c r="D39" s="649" t="s">
        <v>12</v>
      </c>
      <c r="E39" s="649" t="s">
        <v>13</v>
      </c>
      <c r="F39" s="649" t="s">
        <v>14</v>
      </c>
      <c r="G39" s="649" t="s">
        <v>30</v>
      </c>
    </row>
    <row r="40" spans="1:7" ht="31.5" customHeight="1">
      <c r="A40" s="354" t="s">
        <v>15</v>
      </c>
      <c r="B40" s="613" t="s">
        <v>16</v>
      </c>
      <c r="C40" s="326">
        <f>C54</f>
        <v>0</v>
      </c>
      <c r="D40" s="326">
        <f>D54</f>
        <v>0</v>
      </c>
      <c r="E40" s="326">
        <f>E54</f>
        <v>0</v>
      </c>
      <c r="F40" s="326">
        <f>F54</f>
        <v>0</v>
      </c>
      <c r="G40" s="326">
        <f>G54</f>
        <v>0</v>
      </c>
    </row>
    <row r="41" spans="1:7" ht="27.75" customHeight="1">
      <c r="A41" s="354" t="s">
        <v>17</v>
      </c>
      <c r="B41" s="613" t="s">
        <v>16</v>
      </c>
      <c r="C41" s="326">
        <f>C71</f>
        <v>3901.1</v>
      </c>
      <c r="D41" s="326">
        <f>D71</f>
        <v>2847</v>
      </c>
      <c r="E41" s="326">
        <f>E71</f>
        <v>3668.5</v>
      </c>
      <c r="F41" s="326">
        <f>F71</f>
        <v>7477</v>
      </c>
      <c r="G41" s="326">
        <f>G71</f>
        <v>7814</v>
      </c>
    </row>
    <row r="42" spans="1:7" ht="15.75" customHeight="1">
      <c r="A42" s="355" t="s">
        <v>18</v>
      </c>
      <c r="B42" s="356" t="s">
        <v>16</v>
      </c>
      <c r="C42" s="357">
        <f>SUM(C40:C41)</f>
        <v>3901.1</v>
      </c>
      <c r="D42" s="357">
        <f>SUM(D40:D41)</f>
        <v>2847</v>
      </c>
      <c r="E42" s="357">
        <f>SUM(E40:E41)</f>
        <v>3668.5</v>
      </c>
      <c r="F42" s="357">
        <f>SUM(F40:F41)</f>
        <v>7477</v>
      </c>
      <c r="G42" s="357">
        <f>SUM(G40:G41)</f>
        <v>7814</v>
      </c>
    </row>
    <row r="43" spans="1:7" ht="15.75" hidden="1">
      <c r="A43" s="1100" t="s">
        <v>315</v>
      </c>
      <c r="B43" s="1100"/>
      <c r="C43" s="1100"/>
      <c r="D43" s="1100"/>
      <c r="E43" s="1100"/>
      <c r="F43" s="1100"/>
      <c r="G43" s="1100"/>
    </row>
    <row r="44" spans="1:7" ht="15" hidden="1" customHeight="1">
      <c r="A44" s="611" t="s">
        <v>316</v>
      </c>
      <c r="B44" s="358"/>
      <c r="C44" s="358"/>
      <c r="D44" s="358"/>
      <c r="E44" s="358"/>
      <c r="F44" s="358"/>
      <c r="G44" s="358"/>
    </row>
    <row r="45" spans="1:7" ht="35.25" hidden="1" customHeight="1">
      <c r="A45" s="1067" t="s">
        <v>330</v>
      </c>
      <c r="B45" s="1067"/>
      <c r="C45" s="1067"/>
      <c r="D45" s="1067"/>
      <c r="E45" s="1067"/>
      <c r="F45" s="1067"/>
      <c r="G45" s="1067"/>
    </row>
    <row r="46" spans="1:7" s="360" customFormat="1" ht="13.5" hidden="1" customHeight="1">
      <c r="A46" s="359" t="s">
        <v>242</v>
      </c>
    </row>
    <row r="47" spans="1:7" ht="39.75" hidden="1" customHeight="1">
      <c r="A47" s="1104" t="s">
        <v>331</v>
      </c>
      <c r="B47" s="1104"/>
      <c r="C47" s="1104"/>
      <c r="D47" s="1104"/>
      <c r="E47" s="1104"/>
      <c r="F47" s="1104"/>
      <c r="G47" s="1104"/>
    </row>
    <row r="48" spans="1:7" ht="47.25" hidden="1">
      <c r="A48" s="1105" t="s">
        <v>21</v>
      </c>
      <c r="B48" s="1107" t="s">
        <v>7</v>
      </c>
      <c r="C48" s="613" t="s">
        <v>8</v>
      </c>
      <c r="D48" s="613" t="s">
        <v>9</v>
      </c>
      <c r="E48" s="1107" t="s">
        <v>10</v>
      </c>
      <c r="F48" s="1107"/>
      <c r="G48" s="1107"/>
    </row>
    <row r="49" spans="1:7" ht="26.25" hidden="1" customHeight="1">
      <c r="A49" s="1106"/>
      <c r="B49" s="1107"/>
      <c r="C49" s="613" t="s">
        <v>243</v>
      </c>
      <c r="D49" s="613" t="s">
        <v>11</v>
      </c>
      <c r="E49" s="613" t="s">
        <v>12</v>
      </c>
      <c r="F49" s="613" t="s">
        <v>13</v>
      </c>
      <c r="G49" s="613" t="s">
        <v>14</v>
      </c>
    </row>
    <row r="50" spans="1:7" ht="27.75" hidden="1" customHeight="1">
      <c r="A50" s="361"/>
      <c r="B50" s="334"/>
      <c r="C50" s="362"/>
      <c r="D50" s="362"/>
      <c r="E50" s="334"/>
      <c r="F50" s="334"/>
      <c r="G50" s="334"/>
    </row>
    <row r="51" spans="1:7" ht="18.75" hidden="1" customHeight="1">
      <c r="A51" s="363"/>
      <c r="B51" s="363"/>
      <c r="C51" s="363"/>
      <c r="D51" s="363"/>
      <c r="E51" s="363"/>
      <c r="F51" s="363"/>
      <c r="G51" s="363"/>
    </row>
    <row r="52" spans="1:7" ht="19.5" hidden="1" customHeight="1">
      <c r="A52" s="1114" t="s">
        <v>332</v>
      </c>
      <c r="B52" s="1107" t="s">
        <v>7</v>
      </c>
      <c r="C52" s="613" t="s">
        <v>8</v>
      </c>
      <c r="D52" s="613" t="s">
        <v>9</v>
      </c>
      <c r="E52" s="1107" t="s">
        <v>10</v>
      </c>
      <c r="F52" s="1107"/>
      <c r="G52" s="1107"/>
    </row>
    <row r="53" spans="1:7" ht="33" hidden="1" customHeight="1">
      <c r="A53" s="1115"/>
      <c r="B53" s="1107"/>
      <c r="C53" s="613" t="s">
        <v>243</v>
      </c>
      <c r="D53" s="613" t="s">
        <v>11</v>
      </c>
      <c r="E53" s="613" t="s">
        <v>12</v>
      </c>
      <c r="F53" s="613" t="s">
        <v>13</v>
      </c>
      <c r="G53" s="613" t="s">
        <v>14</v>
      </c>
    </row>
    <row r="54" spans="1:7" ht="28.5" hidden="1" customHeight="1">
      <c r="A54" s="354" t="s">
        <v>15</v>
      </c>
      <c r="B54" s="613" t="s">
        <v>16</v>
      </c>
      <c r="C54" s="326">
        <f>SUM(C55:C56)</f>
        <v>0</v>
      </c>
      <c r="D54" s="326">
        <f>SUM(D55:D56)</f>
        <v>0</v>
      </c>
      <c r="E54" s="326">
        <f>SUM(E55:E56)</f>
        <v>0</v>
      </c>
      <c r="F54" s="326">
        <f>SUM(F55:F56)</f>
        <v>0</v>
      </c>
      <c r="G54" s="326">
        <f>SUM(G55:G56)</f>
        <v>0</v>
      </c>
    </row>
    <row r="55" spans="1:7" ht="21.75" hidden="1" customHeight="1">
      <c r="A55" s="364" t="s">
        <v>204</v>
      </c>
      <c r="B55" s="613" t="s">
        <v>16</v>
      </c>
      <c r="C55" s="326">
        <v>0</v>
      </c>
      <c r="D55" s="326">
        <v>0</v>
      </c>
      <c r="E55" s="326">
        <v>0</v>
      </c>
      <c r="F55" s="326">
        <v>0</v>
      </c>
      <c r="G55" s="326">
        <v>0</v>
      </c>
    </row>
    <row r="56" spans="1:7" ht="37.5" hidden="1" customHeight="1">
      <c r="A56" s="364" t="s">
        <v>333</v>
      </c>
      <c r="B56" s="613" t="s">
        <v>16</v>
      </c>
      <c r="C56" s="326">
        <v>0</v>
      </c>
      <c r="D56" s="326">
        <v>0</v>
      </c>
      <c r="E56" s="326">
        <v>0</v>
      </c>
      <c r="F56" s="326">
        <v>0</v>
      </c>
      <c r="G56" s="326">
        <v>0</v>
      </c>
    </row>
    <row r="57" spans="1:7" ht="17.25" hidden="1" customHeight="1">
      <c r="A57" s="355" t="s">
        <v>23</v>
      </c>
      <c r="B57" s="356" t="s">
        <v>16</v>
      </c>
      <c r="C57" s="357">
        <f>C54</f>
        <v>0</v>
      </c>
      <c r="D57" s="357">
        <f>D54</f>
        <v>0</v>
      </c>
      <c r="E57" s="357">
        <f>E54</f>
        <v>0</v>
      </c>
      <c r="F57" s="357">
        <f>F54</f>
        <v>0</v>
      </c>
      <c r="G57" s="357">
        <f>G54</f>
        <v>0</v>
      </c>
    </row>
    <row r="58" spans="1:7" ht="7.5" customHeight="1">
      <c r="A58" s="365"/>
      <c r="B58" s="366"/>
      <c r="C58" s="367"/>
      <c r="D58" s="367"/>
      <c r="E58" s="367"/>
      <c r="F58" s="367"/>
      <c r="G58" s="367"/>
    </row>
    <row r="59" spans="1:7" ht="17.25" customHeight="1">
      <c r="A59" s="1100" t="s">
        <v>334</v>
      </c>
      <c r="B59" s="1100"/>
      <c r="C59" s="1100"/>
      <c r="D59" s="1100"/>
      <c r="E59" s="1100"/>
      <c r="F59" s="1100"/>
      <c r="G59" s="1100"/>
    </row>
    <row r="60" spans="1:7" ht="17.25" customHeight="1">
      <c r="A60" s="365" t="s">
        <v>25</v>
      </c>
      <c r="B60" s="365"/>
      <c r="C60" s="365"/>
      <c r="D60" s="365"/>
      <c r="E60" s="365"/>
      <c r="F60" s="365"/>
      <c r="G60" s="365"/>
    </row>
    <row r="61" spans="1:7" ht="34.5" customHeight="1">
      <c r="A61" s="1100" t="s">
        <v>278</v>
      </c>
      <c r="B61" s="1113"/>
      <c r="C61" s="1113"/>
      <c r="D61" s="1113"/>
      <c r="E61" s="1113"/>
      <c r="F61" s="1113"/>
      <c r="G61" s="1113"/>
    </row>
    <row r="62" spans="1:7" s="1113" customFormat="1" ht="21" customHeight="1">
      <c r="A62" s="1113" t="s">
        <v>335</v>
      </c>
    </row>
    <row r="63" spans="1:7" ht="35.25" customHeight="1">
      <c r="A63" s="1113" t="s">
        <v>336</v>
      </c>
      <c r="B63" s="1113"/>
      <c r="C63" s="1113"/>
      <c r="D63" s="1113"/>
      <c r="E63" s="1113"/>
      <c r="F63" s="1113"/>
      <c r="G63" s="1113"/>
    </row>
    <row r="64" spans="1:7" ht="6" customHeight="1">
      <c r="A64" s="614"/>
      <c r="B64" s="614"/>
      <c r="C64" s="614"/>
      <c r="D64" s="614"/>
      <c r="E64" s="614"/>
      <c r="F64" s="614"/>
      <c r="G64" s="614"/>
    </row>
    <row r="65" spans="1:7" ht="48.75" customHeight="1">
      <c r="A65" s="1107" t="s">
        <v>21</v>
      </c>
      <c r="B65" s="1107" t="s">
        <v>7</v>
      </c>
      <c r="C65" s="648" t="s">
        <v>8</v>
      </c>
      <c r="D65" s="648" t="s">
        <v>9</v>
      </c>
      <c r="E65" s="1009" t="s">
        <v>10</v>
      </c>
      <c r="F65" s="1010"/>
      <c r="G65" s="1011"/>
    </row>
    <row r="66" spans="1:7" ht="15.75">
      <c r="A66" s="1107"/>
      <c r="B66" s="1107"/>
      <c r="C66" s="649" t="s">
        <v>11</v>
      </c>
      <c r="D66" s="649" t="s">
        <v>12</v>
      </c>
      <c r="E66" s="649" t="s">
        <v>13</v>
      </c>
      <c r="F66" s="649" t="s">
        <v>14</v>
      </c>
      <c r="G66" s="649" t="s">
        <v>30</v>
      </c>
    </row>
    <row r="67" spans="1:7" ht="31.5">
      <c r="A67" s="368" t="s">
        <v>337</v>
      </c>
      <c r="B67" s="613" t="s">
        <v>36</v>
      </c>
      <c r="C67" s="613">
        <v>246</v>
      </c>
      <c r="D67" s="613">
        <v>165</v>
      </c>
      <c r="E67" s="613">
        <v>173</v>
      </c>
      <c r="F67" s="613">
        <v>310</v>
      </c>
      <c r="G67" s="613">
        <v>315</v>
      </c>
    </row>
    <row r="68" spans="1:7" ht="17.25" customHeight="1">
      <c r="A68" s="351"/>
      <c r="B68" s="351"/>
      <c r="C68" s="351"/>
      <c r="D68" s="351"/>
      <c r="E68" s="351"/>
      <c r="F68" s="351"/>
      <c r="G68" s="351"/>
    </row>
    <row r="69" spans="1:7" ht="47.25">
      <c r="A69" s="1107" t="s">
        <v>22</v>
      </c>
      <c r="B69" s="1107" t="s">
        <v>7</v>
      </c>
      <c r="C69" s="648" t="s">
        <v>8</v>
      </c>
      <c r="D69" s="648" t="s">
        <v>9</v>
      </c>
      <c r="E69" s="1009" t="s">
        <v>10</v>
      </c>
      <c r="F69" s="1010"/>
      <c r="G69" s="1011"/>
    </row>
    <row r="70" spans="1:7" ht="33.75" customHeight="1">
      <c r="A70" s="1107"/>
      <c r="B70" s="1107"/>
      <c r="C70" s="649" t="s">
        <v>11</v>
      </c>
      <c r="D70" s="649" t="s">
        <v>12</v>
      </c>
      <c r="E70" s="649" t="s">
        <v>13</v>
      </c>
      <c r="F70" s="649" t="s">
        <v>14</v>
      </c>
      <c r="G70" s="649" t="s">
        <v>30</v>
      </c>
    </row>
    <row r="71" spans="1:7" ht="42.75" customHeight="1">
      <c r="A71" s="369" t="s">
        <v>17</v>
      </c>
      <c r="B71" s="613" t="s">
        <v>16</v>
      </c>
      <c r="C71" s="326">
        <v>3901.1</v>
      </c>
      <c r="D71" s="326">
        <v>2847</v>
      </c>
      <c r="E71" s="326">
        <f>7155-201.5-3285</f>
        <v>3668.5</v>
      </c>
      <c r="F71" s="326">
        <v>7477</v>
      </c>
      <c r="G71" s="326">
        <v>7814</v>
      </c>
    </row>
    <row r="72" spans="1:7" ht="31.5">
      <c r="A72" s="355" t="s">
        <v>23</v>
      </c>
      <c r="B72" s="356" t="s">
        <v>16</v>
      </c>
      <c r="C72" s="357">
        <f>SUM(C71)</f>
        <v>3901.1</v>
      </c>
      <c r="D72" s="357">
        <f>SUM(D71)</f>
        <v>2847</v>
      </c>
      <c r="E72" s="357">
        <f>SUM(E71)</f>
        <v>3668.5</v>
      </c>
      <c r="F72" s="357">
        <f>SUM(F71)</f>
        <v>7477</v>
      </c>
      <c r="G72" s="357">
        <f>SUM(G71)</f>
        <v>7814</v>
      </c>
    </row>
  </sheetData>
  <mergeCells count="45">
    <mergeCell ref="D9:G9"/>
    <mergeCell ref="D10:G10"/>
    <mergeCell ref="D11:G11"/>
    <mergeCell ref="A69:A70"/>
    <mergeCell ref="B69:B70"/>
    <mergeCell ref="E69:G69"/>
    <mergeCell ref="A59:G59"/>
    <mergeCell ref="A61:G61"/>
    <mergeCell ref="A62:XFD62"/>
    <mergeCell ref="A63:G63"/>
    <mergeCell ref="A65:A66"/>
    <mergeCell ref="B65:B66"/>
    <mergeCell ref="E65:G65"/>
    <mergeCell ref="A52:A53"/>
    <mergeCell ref="B52:B53"/>
    <mergeCell ref="E52:G52"/>
    <mergeCell ref="A36:G36"/>
    <mergeCell ref="A37:G37"/>
    <mergeCell ref="A38:A39"/>
    <mergeCell ref="B38:B39"/>
    <mergeCell ref="E38:G38"/>
    <mergeCell ref="A43:G43"/>
    <mergeCell ref="A45:G45"/>
    <mergeCell ref="A47:G47"/>
    <mergeCell ref="A48:A49"/>
    <mergeCell ref="B48:B49"/>
    <mergeCell ref="E48:G48"/>
    <mergeCell ref="A29:G29"/>
    <mergeCell ref="A30:G30"/>
    <mergeCell ref="A31:G31"/>
    <mergeCell ref="A32:A33"/>
    <mergeCell ref="B32:B33"/>
    <mergeCell ref="E32:G32"/>
    <mergeCell ref="A28:G28"/>
    <mergeCell ref="D12:G12"/>
    <mergeCell ref="A17:G17"/>
    <mergeCell ref="A18:G18"/>
    <mergeCell ref="A19:G19"/>
    <mergeCell ref="A20:G20"/>
    <mergeCell ref="A22:G22"/>
    <mergeCell ref="A23:G23"/>
    <mergeCell ref="A24:G24"/>
    <mergeCell ref="A25:G25"/>
    <mergeCell ref="A26:G26"/>
    <mergeCell ref="A27:G27"/>
  </mergeCells>
  <pageMargins left="0.70866141732283472" right="0.70866141732283472" top="0.74803149606299213" bottom="0.74803149606299213" header="0.31496062992125984" footer="0.31496062992125984"/>
  <pageSetup paperSize="9"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U54"/>
  <sheetViews>
    <sheetView view="pageBreakPreview" zoomScale="80" zoomScaleNormal="70" zoomScaleSheetLayoutView="80" workbookViewId="0">
      <selection activeCell="A28" sqref="A28:G28"/>
    </sheetView>
  </sheetViews>
  <sheetFormatPr defaultRowHeight="15"/>
  <cols>
    <col min="1" max="1" width="43.5703125" style="370" customWidth="1"/>
    <col min="2" max="2" width="19.42578125" style="370" customWidth="1"/>
    <col min="3" max="3" width="14.140625" style="371" customWidth="1"/>
    <col min="4" max="4" width="16.28515625" style="371" customWidth="1"/>
    <col min="5" max="5" width="15.28515625" style="371" customWidth="1"/>
    <col min="6" max="6" width="14.140625" style="371" customWidth="1"/>
    <col min="7" max="7" width="14" style="371" customWidth="1"/>
    <col min="8" max="8" width="32.85546875" style="371" customWidth="1"/>
    <col min="9" max="9" width="11" style="372" customWidth="1"/>
    <col min="10" max="10" width="11.140625" style="371" customWidth="1"/>
    <col min="11" max="12" width="13.28515625" style="371" customWidth="1"/>
    <col min="13" max="13" width="13.85546875" style="371" customWidth="1"/>
    <col min="14" max="17" width="9.140625" style="371" customWidth="1"/>
    <col min="18" max="256" width="8.7109375" style="371"/>
    <col min="257" max="257" width="46.140625" style="371" customWidth="1"/>
    <col min="258" max="258" width="30.7109375" style="371" customWidth="1"/>
    <col min="259" max="259" width="20.85546875" style="371" customWidth="1"/>
    <col min="260" max="261" width="20.42578125" style="371" customWidth="1"/>
    <col min="262" max="262" width="14.7109375" style="371" customWidth="1"/>
    <col min="263" max="263" width="14" style="371" customWidth="1"/>
    <col min="264" max="264" width="32.85546875" style="371" customWidth="1"/>
    <col min="265" max="265" width="11" style="371" customWidth="1"/>
    <col min="266" max="266" width="11.140625" style="371" customWidth="1"/>
    <col min="267" max="268" width="13.28515625" style="371" customWidth="1"/>
    <col min="269" max="269" width="13.85546875" style="371" customWidth="1"/>
    <col min="270" max="273" width="9.140625" style="371" customWidth="1"/>
    <col min="274" max="512" width="8.7109375" style="371"/>
    <col min="513" max="513" width="46.140625" style="371" customWidth="1"/>
    <col min="514" max="514" width="30.7109375" style="371" customWidth="1"/>
    <col min="515" max="515" width="20.85546875" style="371" customWidth="1"/>
    <col min="516" max="517" width="20.42578125" style="371" customWidth="1"/>
    <col min="518" max="518" width="14.7109375" style="371" customWidth="1"/>
    <col min="519" max="519" width="14" style="371" customWidth="1"/>
    <col min="520" max="520" width="32.85546875" style="371" customWidth="1"/>
    <col min="521" max="521" width="11" style="371" customWidth="1"/>
    <col min="522" max="522" width="11.140625" style="371" customWidth="1"/>
    <col min="523" max="524" width="13.28515625" style="371" customWidth="1"/>
    <col min="525" max="525" width="13.85546875" style="371" customWidth="1"/>
    <col min="526" max="529" width="9.140625" style="371" customWidth="1"/>
    <col min="530" max="768" width="8.7109375" style="371"/>
    <col min="769" max="769" width="46.140625" style="371" customWidth="1"/>
    <col min="770" max="770" width="30.7109375" style="371" customWidth="1"/>
    <col min="771" max="771" width="20.85546875" style="371" customWidth="1"/>
    <col min="772" max="773" width="20.42578125" style="371" customWidth="1"/>
    <col min="774" max="774" width="14.7109375" style="371" customWidth="1"/>
    <col min="775" max="775" width="14" style="371" customWidth="1"/>
    <col min="776" max="776" width="32.85546875" style="371" customWidth="1"/>
    <col min="777" max="777" width="11" style="371" customWidth="1"/>
    <col min="778" max="778" width="11.140625" style="371" customWidth="1"/>
    <col min="779" max="780" width="13.28515625" style="371" customWidth="1"/>
    <col min="781" max="781" width="13.85546875" style="371" customWidth="1"/>
    <col min="782" max="785" width="9.140625" style="371" customWidth="1"/>
    <col min="786" max="1024" width="8.7109375" style="371"/>
    <col min="1025" max="1025" width="46.140625" style="371" customWidth="1"/>
    <col min="1026" max="1026" width="30.7109375" style="371" customWidth="1"/>
    <col min="1027" max="1027" width="20.85546875" style="371" customWidth="1"/>
    <col min="1028" max="1029" width="20.42578125" style="371" customWidth="1"/>
    <col min="1030" max="1030" width="14.7109375" style="371" customWidth="1"/>
    <col min="1031" max="1031" width="14" style="371" customWidth="1"/>
    <col min="1032" max="1032" width="32.85546875" style="371" customWidth="1"/>
    <col min="1033" max="1033" width="11" style="371" customWidth="1"/>
    <col min="1034" max="1034" width="11.140625" style="371" customWidth="1"/>
    <col min="1035" max="1036" width="13.28515625" style="371" customWidth="1"/>
    <col min="1037" max="1037" width="13.85546875" style="371" customWidth="1"/>
    <col min="1038" max="1041" width="9.140625" style="371" customWidth="1"/>
    <col min="1042" max="1280" width="8.7109375" style="371"/>
    <col min="1281" max="1281" width="46.140625" style="371" customWidth="1"/>
    <col min="1282" max="1282" width="30.7109375" style="371" customWidth="1"/>
    <col min="1283" max="1283" width="20.85546875" style="371" customWidth="1"/>
    <col min="1284" max="1285" width="20.42578125" style="371" customWidth="1"/>
    <col min="1286" max="1286" width="14.7109375" style="371" customWidth="1"/>
    <col min="1287" max="1287" width="14" style="371" customWidth="1"/>
    <col min="1288" max="1288" width="32.85546875" style="371" customWidth="1"/>
    <col min="1289" max="1289" width="11" style="371" customWidth="1"/>
    <col min="1290" max="1290" width="11.140625" style="371" customWidth="1"/>
    <col min="1291" max="1292" width="13.28515625" style="371" customWidth="1"/>
    <col min="1293" max="1293" width="13.85546875" style="371" customWidth="1"/>
    <col min="1294" max="1297" width="9.140625" style="371" customWidth="1"/>
    <col min="1298" max="1536" width="8.7109375" style="371"/>
    <col min="1537" max="1537" width="46.140625" style="371" customWidth="1"/>
    <col min="1538" max="1538" width="30.7109375" style="371" customWidth="1"/>
    <col min="1539" max="1539" width="20.85546875" style="371" customWidth="1"/>
    <col min="1540" max="1541" width="20.42578125" style="371" customWidth="1"/>
    <col min="1542" max="1542" width="14.7109375" style="371" customWidth="1"/>
    <col min="1543" max="1543" width="14" style="371" customWidth="1"/>
    <col min="1544" max="1544" width="32.85546875" style="371" customWidth="1"/>
    <col min="1545" max="1545" width="11" style="371" customWidth="1"/>
    <col min="1546" max="1546" width="11.140625" style="371" customWidth="1"/>
    <col min="1547" max="1548" width="13.28515625" style="371" customWidth="1"/>
    <col min="1549" max="1549" width="13.85546875" style="371" customWidth="1"/>
    <col min="1550" max="1553" width="9.140625" style="371" customWidth="1"/>
    <col min="1554" max="1792" width="8.7109375" style="371"/>
    <col min="1793" max="1793" width="46.140625" style="371" customWidth="1"/>
    <col min="1794" max="1794" width="30.7109375" style="371" customWidth="1"/>
    <col min="1795" max="1795" width="20.85546875" style="371" customWidth="1"/>
    <col min="1796" max="1797" width="20.42578125" style="371" customWidth="1"/>
    <col min="1798" max="1798" width="14.7109375" style="371" customWidth="1"/>
    <col min="1799" max="1799" width="14" style="371" customWidth="1"/>
    <col min="1800" max="1800" width="32.85546875" style="371" customWidth="1"/>
    <col min="1801" max="1801" width="11" style="371" customWidth="1"/>
    <col min="1802" max="1802" width="11.140625" style="371" customWidth="1"/>
    <col min="1803" max="1804" width="13.28515625" style="371" customWidth="1"/>
    <col min="1805" max="1805" width="13.85546875" style="371" customWidth="1"/>
    <col min="1806" max="1809" width="9.140625" style="371" customWidth="1"/>
    <col min="1810" max="2048" width="8.7109375" style="371"/>
    <col min="2049" max="2049" width="46.140625" style="371" customWidth="1"/>
    <col min="2050" max="2050" width="30.7109375" style="371" customWidth="1"/>
    <col min="2051" max="2051" width="20.85546875" style="371" customWidth="1"/>
    <col min="2052" max="2053" width="20.42578125" style="371" customWidth="1"/>
    <col min="2054" max="2054" width="14.7109375" style="371" customWidth="1"/>
    <col min="2055" max="2055" width="14" style="371" customWidth="1"/>
    <col min="2056" max="2056" width="32.85546875" style="371" customWidth="1"/>
    <col min="2057" max="2057" width="11" style="371" customWidth="1"/>
    <col min="2058" max="2058" width="11.140625" style="371" customWidth="1"/>
    <col min="2059" max="2060" width="13.28515625" style="371" customWidth="1"/>
    <col min="2061" max="2061" width="13.85546875" style="371" customWidth="1"/>
    <col min="2062" max="2065" width="9.140625" style="371" customWidth="1"/>
    <col min="2066" max="2304" width="8.7109375" style="371"/>
    <col min="2305" max="2305" width="46.140625" style="371" customWidth="1"/>
    <col min="2306" max="2306" width="30.7109375" style="371" customWidth="1"/>
    <col min="2307" max="2307" width="20.85546875" style="371" customWidth="1"/>
    <col min="2308" max="2309" width="20.42578125" style="371" customWidth="1"/>
    <col min="2310" max="2310" width="14.7109375" style="371" customWidth="1"/>
    <col min="2311" max="2311" width="14" style="371" customWidth="1"/>
    <col min="2312" max="2312" width="32.85546875" style="371" customWidth="1"/>
    <col min="2313" max="2313" width="11" style="371" customWidth="1"/>
    <col min="2314" max="2314" width="11.140625" style="371" customWidth="1"/>
    <col min="2315" max="2316" width="13.28515625" style="371" customWidth="1"/>
    <col min="2317" max="2317" width="13.85546875" style="371" customWidth="1"/>
    <col min="2318" max="2321" width="9.140625" style="371" customWidth="1"/>
    <col min="2322" max="2560" width="8.7109375" style="371"/>
    <col min="2561" max="2561" width="46.140625" style="371" customWidth="1"/>
    <col min="2562" max="2562" width="30.7109375" style="371" customWidth="1"/>
    <col min="2563" max="2563" width="20.85546875" style="371" customWidth="1"/>
    <col min="2564" max="2565" width="20.42578125" style="371" customWidth="1"/>
    <col min="2566" max="2566" width="14.7109375" style="371" customWidth="1"/>
    <col min="2567" max="2567" width="14" style="371" customWidth="1"/>
    <col min="2568" max="2568" width="32.85546875" style="371" customWidth="1"/>
    <col min="2569" max="2569" width="11" style="371" customWidth="1"/>
    <col min="2570" max="2570" width="11.140625" style="371" customWidth="1"/>
    <col min="2571" max="2572" width="13.28515625" style="371" customWidth="1"/>
    <col min="2573" max="2573" width="13.85546875" style="371" customWidth="1"/>
    <col min="2574" max="2577" width="9.140625" style="371" customWidth="1"/>
    <col min="2578" max="2816" width="8.7109375" style="371"/>
    <col min="2817" max="2817" width="46.140625" style="371" customWidth="1"/>
    <col min="2818" max="2818" width="30.7109375" style="371" customWidth="1"/>
    <col min="2819" max="2819" width="20.85546875" style="371" customWidth="1"/>
    <col min="2820" max="2821" width="20.42578125" style="371" customWidth="1"/>
    <col min="2822" max="2822" width="14.7109375" style="371" customWidth="1"/>
    <col min="2823" max="2823" width="14" style="371" customWidth="1"/>
    <col min="2824" max="2824" width="32.85546875" style="371" customWidth="1"/>
    <col min="2825" max="2825" width="11" style="371" customWidth="1"/>
    <col min="2826" max="2826" width="11.140625" style="371" customWidth="1"/>
    <col min="2827" max="2828" width="13.28515625" style="371" customWidth="1"/>
    <col min="2829" max="2829" width="13.85546875" style="371" customWidth="1"/>
    <col min="2830" max="2833" width="9.140625" style="371" customWidth="1"/>
    <col min="2834" max="3072" width="8.7109375" style="371"/>
    <col min="3073" max="3073" width="46.140625" style="371" customWidth="1"/>
    <col min="3074" max="3074" width="30.7109375" style="371" customWidth="1"/>
    <col min="3075" max="3075" width="20.85546875" style="371" customWidth="1"/>
    <col min="3076" max="3077" width="20.42578125" style="371" customWidth="1"/>
    <col min="3078" max="3078" width="14.7109375" style="371" customWidth="1"/>
    <col min="3079" max="3079" width="14" style="371" customWidth="1"/>
    <col min="3080" max="3080" width="32.85546875" style="371" customWidth="1"/>
    <col min="3081" max="3081" width="11" style="371" customWidth="1"/>
    <col min="3082" max="3082" width="11.140625" style="371" customWidth="1"/>
    <col min="3083" max="3084" width="13.28515625" style="371" customWidth="1"/>
    <col min="3085" max="3085" width="13.85546875" style="371" customWidth="1"/>
    <col min="3086" max="3089" width="9.140625" style="371" customWidth="1"/>
    <col min="3090" max="3328" width="8.7109375" style="371"/>
    <col min="3329" max="3329" width="46.140625" style="371" customWidth="1"/>
    <col min="3330" max="3330" width="30.7109375" style="371" customWidth="1"/>
    <col min="3331" max="3331" width="20.85546875" style="371" customWidth="1"/>
    <col min="3332" max="3333" width="20.42578125" style="371" customWidth="1"/>
    <col min="3334" max="3334" width="14.7109375" style="371" customWidth="1"/>
    <col min="3335" max="3335" width="14" style="371" customWidth="1"/>
    <col min="3336" max="3336" width="32.85546875" style="371" customWidth="1"/>
    <col min="3337" max="3337" width="11" style="371" customWidth="1"/>
    <col min="3338" max="3338" width="11.140625" style="371" customWidth="1"/>
    <col min="3339" max="3340" width="13.28515625" style="371" customWidth="1"/>
    <col min="3341" max="3341" width="13.85546875" style="371" customWidth="1"/>
    <col min="3342" max="3345" width="9.140625" style="371" customWidth="1"/>
    <col min="3346" max="3584" width="8.7109375" style="371"/>
    <col min="3585" max="3585" width="46.140625" style="371" customWidth="1"/>
    <col min="3586" max="3586" width="30.7109375" style="371" customWidth="1"/>
    <col min="3587" max="3587" width="20.85546875" style="371" customWidth="1"/>
    <col min="3588" max="3589" width="20.42578125" style="371" customWidth="1"/>
    <col min="3590" max="3590" width="14.7109375" style="371" customWidth="1"/>
    <col min="3591" max="3591" width="14" style="371" customWidth="1"/>
    <col min="3592" max="3592" width="32.85546875" style="371" customWidth="1"/>
    <col min="3593" max="3593" width="11" style="371" customWidth="1"/>
    <col min="3594" max="3594" width="11.140625" style="371" customWidth="1"/>
    <col min="3595" max="3596" width="13.28515625" style="371" customWidth="1"/>
    <col min="3597" max="3597" width="13.85546875" style="371" customWidth="1"/>
    <col min="3598" max="3601" width="9.140625" style="371" customWidth="1"/>
    <col min="3602" max="3840" width="8.7109375" style="371"/>
    <col min="3841" max="3841" width="46.140625" style="371" customWidth="1"/>
    <col min="3842" max="3842" width="30.7109375" style="371" customWidth="1"/>
    <col min="3843" max="3843" width="20.85546875" style="371" customWidth="1"/>
    <col min="3844" max="3845" width="20.42578125" style="371" customWidth="1"/>
    <col min="3846" max="3846" width="14.7109375" style="371" customWidth="1"/>
    <col min="3847" max="3847" width="14" style="371" customWidth="1"/>
    <col min="3848" max="3848" width="32.85546875" style="371" customWidth="1"/>
    <col min="3849" max="3849" width="11" style="371" customWidth="1"/>
    <col min="3850" max="3850" width="11.140625" style="371" customWidth="1"/>
    <col min="3851" max="3852" width="13.28515625" style="371" customWidth="1"/>
    <col min="3853" max="3853" width="13.85546875" style="371" customWidth="1"/>
    <col min="3854" max="3857" width="9.140625" style="371" customWidth="1"/>
    <col min="3858" max="4096" width="8.7109375" style="371"/>
    <col min="4097" max="4097" width="46.140625" style="371" customWidth="1"/>
    <col min="4098" max="4098" width="30.7109375" style="371" customWidth="1"/>
    <col min="4099" max="4099" width="20.85546875" style="371" customWidth="1"/>
    <col min="4100" max="4101" width="20.42578125" style="371" customWidth="1"/>
    <col min="4102" max="4102" width="14.7109375" style="371" customWidth="1"/>
    <col min="4103" max="4103" width="14" style="371" customWidth="1"/>
    <col min="4104" max="4104" width="32.85546875" style="371" customWidth="1"/>
    <col min="4105" max="4105" width="11" style="371" customWidth="1"/>
    <col min="4106" max="4106" width="11.140625" style="371" customWidth="1"/>
    <col min="4107" max="4108" width="13.28515625" style="371" customWidth="1"/>
    <col min="4109" max="4109" width="13.85546875" style="371" customWidth="1"/>
    <col min="4110" max="4113" width="9.140625" style="371" customWidth="1"/>
    <col min="4114" max="4352" width="8.7109375" style="371"/>
    <col min="4353" max="4353" width="46.140625" style="371" customWidth="1"/>
    <col min="4354" max="4354" width="30.7109375" style="371" customWidth="1"/>
    <col min="4355" max="4355" width="20.85546875" style="371" customWidth="1"/>
    <col min="4356" max="4357" width="20.42578125" style="371" customWidth="1"/>
    <col min="4358" max="4358" width="14.7109375" style="371" customWidth="1"/>
    <col min="4359" max="4359" width="14" style="371" customWidth="1"/>
    <col min="4360" max="4360" width="32.85546875" style="371" customWidth="1"/>
    <col min="4361" max="4361" width="11" style="371" customWidth="1"/>
    <col min="4362" max="4362" width="11.140625" style="371" customWidth="1"/>
    <col min="4363" max="4364" width="13.28515625" style="371" customWidth="1"/>
    <col min="4365" max="4365" width="13.85546875" style="371" customWidth="1"/>
    <col min="4366" max="4369" width="9.140625" style="371" customWidth="1"/>
    <col min="4370" max="4608" width="8.7109375" style="371"/>
    <col min="4609" max="4609" width="46.140625" style="371" customWidth="1"/>
    <col min="4610" max="4610" width="30.7109375" style="371" customWidth="1"/>
    <col min="4611" max="4611" width="20.85546875" style="371" customWidth="1"/>
    <col min="4612" max="4613" width="20.42578125" style="371" customWidth="1"/>
    <col min="4614" max="4614" width="14.7109375" style="371" customWidth="1"/>
    <col min="4615" max="4615" width="14" style="371" customWidth="1"/>
    <col min="4616" max="4616" width="32.85546875" style="371" customWidth="1"/>
    <col min="4617" max="4617" width="11" style="371" customWidth="1"/>
    <col min="4618" max="4618" width="11.140625" style="371" customWidth="1"/>
    <col min="4619" max="4620" width="13.28515625" style="371" customWidth="1"/>
    <col min="4621" max="4621" width="13.85546875" style="371" customWidth="1"/>
    <col min="4622" max="4625" width="9.140625" style="371" customWidth="1"/>
    <col min="4626" max="4864" width="8.7109375" style="371"/>
    <col min="4865" max="4865" width="46.140625" style="371" customWidth="1"/>
    <col min="4866" max="4866" width="30.7109375" style="371" customWidth="1"/>
    <col min="4867" max="4867" width="20.85546875" style="371" customWidth="1"/>
    <col min="4868" max="4869" width="20.42578125" style="371" customWidth="1"/>
    <col min="4870" max="4870" width="14.7109375" style="371" customWidth="1"/>
    <col min="4871" max="4871" width="14" style="371" customWidth="1"/>
    <col min="4872" max="4872" width="32.85546875" style="371" customWidth="1"/>
    <col min="4873" max="4873" width="11" style="371" customWidth="1"/>
    <col min="4874" max="4874" width="11.140625" style="371" customWidth="1"/>
    <col min="4875" max="4876" width="13.28515625" style="371" customWidth="1"/>
    <col min="4877" max="4877" width="13.85546875" style="371" customWidth="1"/>
    <col min="4878" max="4881" width="9.140625" style="371" customWidth="1"/>
    <col min="4882" max="5120" width="8.7109375" style="371"/>
    <col min="5121" max="5121" width="46.140625" style="371" customWidth="1"/>
    <col min="5122" max="5122" width="30.7109375" style="371" customWidth="1"/>
    <col min="5123" max="5123" width="20.85546875" style="371" customWidth="1"/>
    <col min="5124" max="5125" width="20.42578125" style="371" customWidth="1"/>
    <col min="5126" max="5126" width="14.7109375" style="371" customWidth="1"/>
    <col min="5127" max="5127" width="14" style="371" customWidth="1"/>
    <col min="5128" max="5128" width="32.85546875" style="371" customWidth="1"/>
    <col min="5129" max="5129" width="11" style="371" customWidth="1"/>
    <col min="5130" max="5130" width="11.140625" style="371" customWidth="1"/>
    <col min="5131" max="5132" width="13.28515625" style="371" customWidth="1"/>
    <col min="5133" max="5133" width="13.85546875" style="371" customWidth="1"/>
    <col min="5134" max="5137" width="9.140625" style="371" customWidth="1"/>
    <col min="5138" max="5376" width="8.7109375" style="371"/>
    <col min="5377" max="5377" width="46.140625" style="371" customWidth="1"/>
    <col min="5378" max="5378" width="30.7109375" style="371" customWidth="1"/>
    <col min="5379" max="5379" width="20.85546875" style="371" customWidth="1"/>
    <col min="5380" max="5381" width="20.42578125" style="371" customWidth="1"/>
    <col min="5382" max="5382" width="14.7109375" style="371" customWidth="1"/>
    <col min="5383" max="5383" width="14" style="371" customWidth="1"/>
    <col min="5384" max="5384" width="32.85546875" style="371" customWidth="1"/>
    <col min="5385" max="5385" width="11" style="371" customWidth="1"/>
    <col min="5386" max="5386" width="11.140625" style="371" customWidth="1"/>
    <col min="5387" max="5388" width="13.28515625" style="371" customWidth="1"/>
    <col min="5389" max="5389" width="13.85546875" style="371" customWidth="1"/>
    <col min="5390" max="5393" width="9.140625" style="371" customWidth="1"/>
    <col min="5394" max="5632" width="8.7109375" style="371"/>
    <col min="5633" max="5633" width="46.140625" style="371" customWidth="1"/>
    <col min="5634" max="5634" width="30.7109375" style="371" customWidth="1"/>
    <col min="5635" max="5635" width="20.85546875" style="371" customWidth="1"/>
    <col min="5636" max="5637" width="20.42578125" style="371" customWidth="1"/>
    <col min="5638" max="5638" width="14.7109375" style="371" customWidth="1"/>
    <col min="5639" max="5639" width="14" style="371" customWidth="1"/>
    <col min="5640" max="5640" width="32.85546875" style="371" customWidth="1"/>
    <col min="5641" max="5641" width="11" style="371" customWidth="1"/>
    <col min="5642" max="5642" width="11.140625" style="371" customWidth="1"/>
    <col min="5643" max="5644" width="13.28515625" style="371" customWidth="1"/>
    <col min="5645" max="5645" width="13.85546875" style="371" customWidth="1"/>
    <col min="5646" max="5649" width="9.140625" style="371" customWidth="1"/>
    <col min="5650" max="5888" width="8.7109375" style="371"/>
    <col min="5889" max="5889" width="46.140625" style="371" customWidth="1"/>
    <col min="5890" max="5890" width="30.7109375" style="371" customWidth="1"/>
    <col min="5891" max="5891" width="20.85546875" style="371" customWidth="1"/>
    <col min="5892" max="5893" width="20.42578125" style="371" customWidth="1"/>
    <col min="5894" max="5894" width="14.7109375" style="371" customWidth="1"/>
    <col min="5895" max="5895" width="14" style="371" customWidth="1"/>
    <col min="5896" max="5896" width="32.85546875" style="371" customWidth="1"/>
    <col min="5897" max="5897" width="11" style="371" customWidth="1"/>
    <col min="5898" max="5898" width="11.140625" style="371" customWidth="1"/>
    <col min="5899" max="5900" width="13.28515625" style="371" customWidth="1"/>
    <col min="5901" max="5901" width="13.85546875" style="371" customWidth="1"/>
    <col min="5902" max="5905" width="9.140625" style="371" customWidth="1"/>
    <col min="5906" max="6144" width="8.7109375" style="371"/>
    <col min="6145" max="6145" width="46.140625" style="371" customWidth="1"/>
    <col min="6146" max="6146" width="30.7109375" style="371" customWidth="1"/>
    <col min="6147" max="6147" width="20.85546875" style="371" customWidth="1"/>
    <col min="6148" max="6149" width="20.42578125" style="371" customWidth="1"/>
    <col min="6150" max="6150" width="14.7109375" style="371" customWidth="1"/>
    <col min="6151" max="6151" width="14" style="371" customWidth="1"/>
    <col min="6152" max="6152" width="32.85546875" style="371" customWidth="1"/>
    <col min="6153" max="6153" width="11" style="371" customWidth="1"/>
    <col min="6154" max="6154" width="11.140625" style="371" customWidth="1"/>
    <col min="6155" max="6156" width="13.28515625" style="371" customWidth="1"/>
    <col min="6157" max="6157" width="13.85546875" style="371" customWidth="1"/>
    <col min="6158" max="6161" width="9.140625" style="371" customWidth="1"/>
    <col min="6162" max="6400" width="8.7109375" style="371"/>
    <col min="6401" max="6401" width="46.140625" style="371" customWidth="1"/>
    <col min="6402" max="6402" width="30.7109375" style="371" customWidth="1"/>
    <col min="6403" max="6403" width="20.85546875" style="371" customWidth="1"/>
    <col min="6404" max="6405" width="20.42578125" style="371" customWidth="1"/>
    <col min="6406" max="6406" width="14.7109375" style="371" customWidth="1"/>
    <col min="6407" max="6407" width="14" style="371" customWidth="1"/>
    <col min="6408" max="6408" width="32.85546875" style="371" customWidth="1"/>
    <col min="6409" max="6409" width="11" style="371" customWidth="1"/>
    <col min="6410" max="6410" width="11.140625" style="371" customWidth="1"/>
    <col min="6411" max="6412" width="13.28515625" style="371" customWidth="1"/>
    <col min="6413" max="6413" width="13.85546875" style="371" customWidth="1"/>
    <col min="6414" max="6417" width="9.140625" style="371" customWidth="1"/>
    <col min="6418" max="6656" width="8.7109375" style="371"/>
    <col min="6657" max="6657" width="46.140625" style="371" customWidth="1"/>
    <col min="6658" max="6658" width="30.7109375" style="371" customWidth="1"/>
    <col min="6659" max="6659" width="20.85546875" style="371" customWidth="1"/>
    <col min="6660" max="6661" width="20.42578125" style="371" customWidth="1"/>
    <col min="6662" max="6662" width="14.7109375" style="371" customWidth="1"/>
    <col min="6663" max="6663" width="14" style="371" customWidth="1"/>
    <col min="6664" max="6664" width="32.85546875" style="371" customWidth="1"/>
    <col min="6665" max="6665" width="11" style="371" customWidth="1"/>
    <col min="6666" max="6666" width="11.140625" style="371" customWidth="1"/>
    <col min="6667" max="6668" width="13.28515625" style="371" customWidth="1"/>
    <col min="6669" max="6669" width="13.85546875" style="371" customWidth="1"/>
    <col min="6670" max="6673" width="9.140625" style="371" customWidth="1"/>
    <col min="6674" max="6912" width="8.7109375" style="371"/>
    <col min="6913" max="6913" width="46.140625" style="371" customWidth="1"/>
    <col min="6914" max="6914" width="30.7109375" style="371" customWidth="1"/>
    <col min="6915" max="6915" width="20.85546875" style="371" customWidth="1"/>
    <col min="6916" max="6917" width="20.42578125" style="371" customWidth="1"/>
    <col min="6918" max="6918" width="14.7109375" style="371" customWidth="1"/>
    <col min="6919" max="6919" width="14" style="371" customWidth="1"/>
    <col min="6920" max="6920" width="32.85546875" style="371" customWidth="1"/>
    <col min="6921" max="6921" width="11" style="371" customWidth="1"/>
    <col min="6922" max="6922" width="11.140625" style="371" customWidth="1"/>
    <col min="6923" max="6924" width="13.28515625" style="371" customWidth="1"/>
    <col min="6925" max="6925" width="13.85546875" style="371" customWidth="1"/>
    <col min="6926" max="6929" width="9.140625" style="371" customWidth="1"/>
    <col min="6930" max="7168" width="8.7109375" style="371"/>
    <col min="7169" max="7169" width="46.140625" style="371" customWidth="1"/>
    <col min="7170" max="7170" width="30.7109375" style="371" customWidth="1"/>
    <col min="7171" max="7171" width="20.85546875" style="371" customWidth="1"/>
    <col min="7172" max="7173" width="20.42578125" style="371" customWidth="1"/>
    <col min="7174" max="7174" width="14.7109375" style="371" customWidth="1"/>
    <col min="7175" max="7175" width="14" style="371" customWidth="1"/>
    <col min="7176" max="7176" width="32.85546875" style="371" customWidth="1"/>
    <col min="7177" max="7177" width="11" style="371" customWidth="1"/>
    <col min="7178" max="7178" width="11.140625" style="371" customWidth="1"/>
    <col min="7179" max="7180" width="13.28515625" style="371" customWidth="1"/>
    <col min="7181" max="7181" width="13.85546875" style="371" customWidth="1"/>
    <col min="7182" max="7185" width="9.140625" style="371" customWidth="1"/>
    <col min="7186" max="7424" width="8.7109375" style="371"/>
    <col min="7425" max="7425" width="46.140625" style="371" customWidth="1"/>
    <col min="7426" max="7426" width="30.7109375" style="371" customWidth="1"/>
    <col min="7427" max="7427" width="20.85546875" style="371" customWidth="1"/>
    <col min="7428" max="7429" width="20.42578125" style="371" customWidth="1"/>
    <col min="7430" max="7430" width="14.7109375" style="371" customWidth="1"/>
    <col min="7431" max="7431" width="14" style="371" customWidth="1"/>
    <col min="7432" max="7432" width="32.85546875" style="371" customWidth="1"/>
    <col min="7433" max="7433" width="11" style="371" customWidth="1"/>
    <col min="7434" max="7434" width="11.140625" style="371" customWidth="1"/>
    <col min="7435" max="7436" width="13.28515625" style="371" customWidth="1"/>
    <col min="7437" max="7437" width="13.85546875" style="371" customWidth="1"/>
    <col min="7438" max="7441" width="9.140625" style="371" customWidth="1"/>
    <col min="7442" max="7680" width="8.7109375" style="371"/>
    <col min="7681" max="7681" width="46.140625" style="371" customWidth="1"/>
    <col min="7682" max="7682" width="30.7109375" style="371" customWidth="1"/>
    <col min="7683" max="7683" width="20.85546875" style="371" customWidth="1"/>
    <col min="7684" max="7685" width="20.42578125" style="371" customWidth="1"/>
    <col min="7686" max="7686" width="14.7109375" style="371" customWidth="1"/>
    <col min="7687" max="7687" width="14" style="371" customWidth="1"/>
    <col min="7688" max="7688" width="32.85546875" style="371" customWidth="1"/>
    <col min="7689" max="7689" width="11" style="371" customWidth="1"/>
    <col min="7690" max="7690" width="11.140625" style="371" customWidth="1"/>
    <col min="7691" max="7692" width="13.28515625" style="371" customWidth="1"/>
    <col min="7693" max="7693" width="13.85546875" style="371" customWidth="1"/>
    <col min="7694" max="7697" width="9.140625" style="371" customWidth="1"/>
    <col min="7698" max="7936" width="8.7109375" style="371"/>
    <col min="7937" max="7937" width="46.140625" style="371" customWidth="1"/>
    <col min="7938" max="7938" width="30.7109375" style="371" customWidth="1"/>
    <col min="7939" max="7939" width="20.85546875" style="371" customWidth="1"/>
    <col min="7940" max="7941" width="20.42578125" style="371" customWidth="1"/>
    <col min="7942" max="7942" width="14.7109375" style="371" customWidth="1"/>
    <col min="7943" max="7943" width="14" style="371" customWidth="1"/>
    <col min="7944" max="7944" width="32.85546875" style="371" customWidth="1"/>
    <col min="7945" max="7945" width="11" style="371" customWidth="1"/>
    <col min="7946" max="7946" width="11.140625" style="371" customWidth="1"/>
    <col min="7947" max="7948" width="13.28515625" style="371" customWidth="1"/>
    <col min="7949" max="7949" width="13.85546875" style="371" customWidth="1"/>
    <col min="7950" max="7953" width="9.140625" style="371" customWidth="1"/>
    <col min="7954" max="8192" width="8.7109375" style="371"/>
    <col min="8193" max="8193" width="46.140625" style="371" customWidth="1"/>
    <col min="8194" max="8194" width="30.7109375" style="371" customWidth="1"/>
    <col min="8195" max="8195" width="20.85546875" style="371" customWidth="1"/>
    <col min="8196" max="8197" width="20.42578125" style="371" customWidth="1"/>
    <col min="8198" max="8198" width="14.7109375" style="371" customWidth="1"/>
    <col min="8199" max="8199" width="14" style="371" customWidth="1"/>
    <col min="8200" max="8200" width="32.85546875" style="371" customWidth="1"/>
    <col min="8201" max="8201" width="11" style="371" customWidth="1"/>
    <col min="8202" max="8202" width="11.140625" style="371" customWidth="1"/>
    <col min="8203" max="8204" width="13.28515625" style="371" customWidth="1"/>
    <col min="8205" max="8205" width="13.85546875" style="371" customWidth="1"/>
    <col min="8206" max="8209" width="9.140625" style="371" customWidth="1"/>
    <col min="8210" max="8448" width="8.7109375" style="371"/>
    <col min="8449" max="8449" width="46.140625" style="371" customWidth="1"/>
    <col min="8450" max="8450" width="30.7109375" style="371" customWidth="1"/>
    <col min="8451" max="8451" width="20.85546875" style="371" customWidth="1"/>
    <col min="8452" max="8453" width="20.42578125" style="371" customWidth="1"/>
    <col min="8454" max="8454" width="14.7109375" style="371" customWidth="1"/>
    <col min="8455" max="8455" width="14" style="371" customWidth="1"/>
    <col min="8456" max="8456" width="32.85546875" style="371" customWidth="1"/>
    <col min="8457" max="8457" width="11" style="371" customWidth="1"/>
    <col min="8458" max="8458" width="11.140625" style="371" customWidth="1"/>
    <col min="8459" max="8460" width="13.28515625" style="371" customWidth="1"/>
    <col min="8461" max="8461" width="13.85546875" style="371" customWidth="1"/>
    <col min="8462" max="8465" width="9.140625" style="371" customWidth="1"/>
    <col min="8466" max="8704" width="8.7109375" style="371"/>
    <col min="8705" max="8705" width="46.140625" style="371" customWidth="1"/>
    <col min="8706" max="8706" width="30.7109375" style="371" customWidth="1"/>
    <col min="8707" max="8707" width="20.85546875" style="371" customWidth="1"/>
    <col min="8708" max="8709" width="20.42578125" style="371" customWidth="1"/>
    <col min="8710" max="8710" width="14.7109375" style="371" customWidth="1"/>
    <col min="8711" max="8711" width="14" style="371" customWidth="1"/>
    <col min="8712" max="8712" width="32.85546875" style="371" customWidth="1"/>
    <col min="8713" max="8713" width="11" style="371" customWidth="1"/>
    <col min="8714" max="8714" width="11.140625" style="371" customWidth="1"/>
    <col min="8715" max="8716" width="13.28515625" style="371" customWidth="1"/>
    <col min="8717" max="8717" width="13.85546875" style="371" customWidth="1"/>
    <col min="8718" max="8721" width="9.140625" style="371" customWidth="1"/>
    <col min="8722" max="8960" width="8.7109375" style="371"/>
    <col min="8961" max="8961" width="46.140625" style="371" customWidth="1"/>
    <col min="8962" max="8962" width="30.7109375" style="371" customWidth="1"/>
    <col min="8963" max="8963" width="20.85546875" style="371" customWidth="1"/>
    <col min="8964" max="8965" width="20.42578125" style="371" customWidth="1"/>
    <col min="8966" max="8966" width="14.7109375" style="371" customWidth="1"/>
    <col min="8967" max="8967" width="14" style="371" customWidth="1"/>
    <col min="8968" max="8968" width="32.85546875" style="371" customWidth="1"/>
    <col min="8969" max="8969" width="11" style="371" customWidth="1"/>
    <col min="8970" max="8970" width="11.140625" style="371" customWidth="1"/>
    <col min="8971" max="8972" width="13.28515625" style="371" customWidth="1"/>
    <col min="8973" max="8973" width="13.85546875" style="371" customWidth="1"/>
    <col min="8974" max="8977" width="9.140625" style="371" customWidth="1"/>
    <col min="8978" max="9216" width="8.7109375" style="371"/>
    <col min="9217" max="9217" width="46.140625" style="371" customWidth="1"/>
    <col min="9218" max="9218" width="30.7109375" style="371" customWidth="1"/>
    <col min="9219" max="9219" width="20.85546875" style="371" customWidth="1"/>
    <col min="9220" max="9221" width="20.42578125" style="371" customWidth="1"/>
    <col min="9222" max="9222" width="14.7109375" style="371" customWidth="1"/>
    <col min="9223" max="9223" width="14" style="371" customWidth="1"/>
    <col min="9224" max="9224" width="32.85546875" style="371" customWidth="1"/>
    <col min="9225" max="9225" width="11" style="371" customWidth="1"/>
    <col min="9226" max="9226" width="11.140625" style="371" customWidth="1"/>
    <col min="9227" max="9228" width="13.28515625" style="371" customWidth="1"/>
    <col min="9229" max="9229" width="13.85546875" style="371" customWidth="1"/>
    <col min="9230" max="9233" width="9.140625" style="371" customWidth="1"/>
    <col min="9234" max="9472" width="8.7109375" style="371"/>
    <col min="9473" max="9473" width="46.140625" style="371" customWidth="1"/>
    <col min="9474" max="9474" width="30.7109375" style="371" customWidth="1"/>
    <col min="9475" max="9475" width="20.85546875" style="371" customWidth="1"/>
    <col min="9476" max="9477" width="20.42578125" style="371" customWidth="1"/>
    <col min="9478" max="9478" width="14.7109375" style="371" customWidth="1"/>
    <col min="9479" max="9479" width="14" style="371" customWidth="1"/>
    <col min="9480" max="9480" width="32.85546875" style="371" customWidth="1"/>
    <col min="9481" max="9481" width="11" style="371" customWidth="1"/>
    <col min="9482" max="9482" width="11.140625" style="371" customWidth="1"/>
    <col min="9483" max="9484" width="13.28515625" style="371" customWidth="1"/>
    <col min="9485" max="9485" width="13.85546875" style="371" customWidth="1"/>
    <col min="9486" max="9489" width="9.140625" style="371" customWidth="1"/>
    <col min="9490" max="9728" width="8.7109375" style="371"/>
    <col min="9729" max="9729" width="46.140625" style="371" customWidth="1"/>
    <col min="9730" max="9730" width="30.7109375" style="371" customWidth="1"/>
    <col min="9731" max="9731" width="20.85546875" style="371" customWidth="1"/>
    <col min="9732" max="9733" width="20.42578125" style="371" customWidth="1"/>
    <col min="9734" max="9734" width="14.7109375" style="371" customWidth="1"/>
    <col min="9735" max="9735" width="14" style="371" customWidth="1"/>
    <col min="9736" max="9736" width="32.85546875" style="371" customWidth="1"/>
    <col min="9737" max="9737" width="11" style="371" customWidth="1"/>
    <col min="9738" max="9738" width="11.140625" style="371" customWidth="1"/>
    <col min="9739" max="9740" width="13.28515625" style="371" customWidth="1"/>
    <col min="9741" max="9741" width="13.85546875" style="371" customWidth="1"/>
    <col min="9742" max="9745" width="9.140625" style="371" customWidth="1"/>
    <col min="9746" max="9984" width="8.7109375" style="371"/>
    <col min="9985" max="9985" width="46.140625" style="371" customWidth="1"/>
    <col min="9986" max="9986" width="30.7109375" style="371" customWidth="1"/>
    <col min="9987" max="9987" width="20.85546875" style="371" customWidth="1"/>
    <col min="9988" max="9989" width="20.42578125" style="371" customWidth="1"/>
    <col min="9990" max="9990" width="14.7109375" style="371" customWidth="1"/>
    <col min="9991" max="9991" width="14" style="371" customWidth="1"/>
    <col min="9992" max="9992" width="32.85546875" style="371" customWidth="1"/>
    <col min="9993" max="9993" width="11" style="371" customWidth="1"/>
    <col min="9994" max="9994" width="11.140625" style="371" customWidth="1"/>
    <col min="9995" max="9996" width="13.28515625" style="371" customWidth="1"/>
    <col min="9997" max="9997" width="13.85546875" style="371" customWidth="1"/>
    <col min="9998" max="10001" width="9.140625" style="371" customWidth="1"/>
    <col min="10002" max="10240" width="8.7109375" style="371"/>
    <col min="10241" max="10241" width="46.140625" style="371" customWidth="1"/>
    <col min="10242" max="10242" width="30.7109375" style="371" customWidth="1"/>
    <col min="10243" max="10243" width="20.85546875" style="371" customWidth="1"/>
    <col min="10244" max="10245" width="20.42578125" style="371" customWidth="1"/>
    <col min="10246" max="10246" width="14.7109375" style="371" customWidth="1"/>
    <col min="10247" max="10247" width="14" style="371" customWidth="1"/>
    <col min="10248" max="10248" width="32.85546875" style="371" customWidth="1"/>
    <col min="10249" max="10249" width="11" style="371" customWidth="1"/>
    <col min="10250" max="10250" width="11.140625" style="371" customWidth="1"/>
    <col min="10251" max="10252" width="13.28515625" style="371" customWidth="1"/>
    <col min="10253" max="10253" width="13.85546875" style="371" customWidth="1"/>
    <col min="10254" max="10257" width="9.140625" style="371" customWidth="1"/>
    <col min="10258" max="10496" width="8.7109375" style="371"/>
    <col min="10497" max="10497" width="46.140625" style="371" customWidth="1"/>
    <col min="10498" max="10498" width="30.7109375" style="371" customWidth="1"/>
    <col min="10499" max="10499" width="20.85546875" style="371" customWidth="1"/>
    <col min="10500" max="10501" width="20.42578125" style="371" customWidth="1"/>
    <col min="10502" max="10502" width="14.7109375" style="371" customWidth="1"/>
    <col min="10503" max="10503" width="14" style="371" customWidth="1"/>
    <col min="10504" max="10504" width="32.85546875" style="371" customWidth="1"/>
    <col min="10505" max="10505" width="11" style="371" customWidth="1"/>
    <col min="10506" max="10506" width="11.140625" style="371" customWidth="1"/>
    <col min="10507" max="10508" width="13.28515625" style="371" customWidth="1"/>
    <col min="10509" max="10509" width="13.85546875" style="371" customWidth="1"/>
    <col min="10510" max="10513" width="9.140625" style="371" customWidth="1"/>
    <col min="10514" max="10752" width="8.7109375" style="371"/>
    <col min="10753" max="10753" width="46.140625" style="371" customWidth="1"/>
    <col min="10754" max="10754" width="30.7109375" style="371" customWidth="1"/>
    <col min="10755" max="10755" width="20.85546875" style="371" customWidth="1"/>
    <col min="10756" max="10757" width="20.42578125" style="371" customWidth="1"/>
    <col min="10758" max="10758" width="14.7109375" style="371" customWidth="1"/>
    <col min="10759" max="10759" width="14" style="371" customWidth="1"/>
    <col min="10760" max="10760" width="32.85546875" style="371" customWidth="1"/>
    <col min="10761" max="10761" width="11" style="371" customWidth="1"/>
    <col min="10762" max="10762" width="11.140625" style="371" customWidth="1"/>
    <col min="10763" max="10764" width="13.28515625" style="371" customWidth="1"/>
    <col min="10765" max="10765" width="13.85546875" style="371" customWidth="1"/>
    <col min="10766" max="10769" width="9.140625" style="371" customWidth="1"/>
    <col min="10770" max="11008" width="8.7109375" style="371"/>
    <col min="11009" max="11009" width="46.140625" style="371" customWidth="1"/>
    <col min="11010" max="11010" width="30.7109375" style="371" customWidth="1"/>
    <col min="11011" max="11011" width="20.85546875" style="371" customWidth="1"/>
    <col min="11012" max="11013" width="20.42578125" style="371" customWidth="1"/>
    <col min="11014" max="11014" width="14.7109375" style="371" customWidth="1"/>
    <col min="11015" max="11015" width="14" style="371" customWidth="1"/>
    <col min="11016" max="11016" width="32.85546875" style="371" customWidth="1"/>
    <col min="11017" max="11017" width="11" style="371" customWidth="1"/>
    <col min="11018" max="11018" width="11.140625" style="371" customWidth="1"/>
    <col min="11019" max="11020" width="13.28515625" style="371" customWidth="1"/>
    <col min="11021" max="11021" width="13.85546875" style="371" customWidth="1"/>
    <col min="11022" max="11025" width="9.140625" style="371" customWidth="1"/>
    <col min="11026" max="11264" width="8.7109375" style="371"/>
    <col min="11265" max="11265" width="46.140625" style="371" customWidth="1"/>
    <col min="11266" max="11266" width="30.7109375" style="371" customWidth="1"/>
    <col min="11267" max="11267" width="20.85546875" style="371" customWidth="1"/>
    <col min="11268" max="11269" width="20.42578125" style="371" customWidth="1"/>
    <col min="11270" max="11270" width="14.7109375" style="371" customWidth="1"/>
    <col min="11271" max="11271" width="14" style="371" customWidth="1"/>
    <col min="11272" max="11272" width="32.85546875" style="371" customWidth="1"/>
    <col min="11273" max="11273" width="11" style="371" customWidth="1"/>
    <col min="11274" max="11274" width="11.140625" style="371" customWidth="1"/>
    <col min="11275" max="11276" width="13.28515625" style="371" customWidth="1"/>
    <col min="11277" max="11277" width="13.85546875" style="371" customWidth="1"/>
    <col min="11278" max="11281" width="9.140625" style="371" customWidth="1"/>
    <col min="11282" max="11520" width="8.7109375" style="371"/>
    <col min="11521" max="11521" width="46.140625" style="371" customWidth="1"/>
    <col min="11522" max="11522" width="30.7109375" style="371" customWidth="1"/>
    <col min="11523" max="11523" width="20.85546875" style="371" customWidth="1"/>
    <col min="11524" max="11525" width="20.42578125" style="371" customWidth="1"/>
    <col min="11526" max="11526" width="14.7109375" style="371" customWidth="1"/>
    <col min="11527" max="11527" width="14" style="371" customWidth="1"/>
    <col min="11528" max="11528" width="32.85546875" style="371" customWidth="1"/>
    <col min="11529" max="11529" width="11" style="371" customWidth="1"/>
    <col min="11530" max="11530" width="11.140625" style="371" customWidth="1"/>
    <col min="11531" max="11532" width="13.28515625" style="371" customWidth="1"/>
    <col min="11533" max="11533" width="13.85546875" style="371" customWidth="1"/>
    <col min="11534" max="11537" width="9.140625" style="371" customWidth="1"/>
    <col min="11538" max="11776" width="8.7109375" style="371"/>
    <col min="11777" max="11777" width="46.140625" style="371" customWidth="1"/>
    <col min="11778" max="11778" width="30.7109375" style="371" customWidth="1"/>
    <col min="11779" max="11779" width="20.85546875" style="371" customWidth="1"/>
    <col min="11780" max="11781" width="20.42578125" style="371" customWidth="1"/>
    <col min="11782" max="11782" width="14.7109375" style="371" customWidth="1"/>
    <col min="11783" max="11783" width="14" style="371" customWidth="1"/>
    <col min="11784" max="11784" width="32.85546875" style="371" customWidth="1"/>
    <col min="11785" max="11785" width="11" style="371" customWidth="1"/>
    <col min="11786" max="11786" width="11.140625" style="371" customWidth="1"/>
    <col min="11787" max="11788" width="13.28515625" style="371" customWidth="1"/>
    <col min="11789" max="11789" width="13.85546875" style="371" customWidth="1"/>
    <col min="11790" max="11793" width="9.140625" style="371" customWidth="1"/>
    <col min="11794" max="12032" width="8.7109375" style="371"/>
    <col min="12033" max="12033" width="46.140625" style="371" customWidth="1"/>
    <col min="12034" max="12034" width="30.7109375" style="371" customWidth="1"/>
    <col min="12035" max="12035" width="20.85546875" style="371" customWidth="1"/>
    <col min="12036" max="12037" width="20.42578125" style="371" customWidth="1"/>
    <col min="12038" max="12038" width="14.7109375" style="371" customWidth="1"/>
    <col min="12039" max="12039" width="14" style="371" customWidth="1"/>
    <col min="12040" max="12040" width="32.85546875" style="371" customWidth="1"/>
    <col min="12041" max="12041" width="11" style="371" customWidth="1"/>
    <col min="12042" max="12042" width="11.140625" style="371" customWidth="1"/>
    <col min="12043" max="12044" width="13.28515625" style="371" customWidth="1"/>
    <col min="12045" max="12045" width="13.85546875" style="371" customWidth="1"/>
    <col min="12046" max="12049" width="9.140625" style="371" customWidth="1"/>
    <col min="12050" max="12288" width="8.7109375" style="371"/>
    <col min="12289" max="12289" width="46.140625" style="371" customWidth="1"/>
    <col min="12290" max="12290" width="30.7109375" style="371" customWidth="1"/>
    <col min="12291" max="12291" width="20.85546875" style="371" customWidth="1"/>
    <col min="12292" max="12293" width="20.42578125" style="371" customWidth="1"/>
    <col min="12294" max="12294" width="14.7109375" style="371" customWidth="1"/>
    <col min="12295" max="12295" width="14" style="371" customWidth="1"/>
    <col min="12296" max="12296" width="32.85546875" style="371" customWidth="1"/>
    <col min="12297" max="12297" width="11" style="371" customWidth="1"/>
    <col min="12298" max="12298" width="11.140625" style="371" customWidth="1"/>
    <col min="12299" max="12300" width="13.28515625" style="371" customWidth="1"/>
    <col min="12301" max="12301" width="13.85546875" style="371" customWidth="1"/>
    <col min="12302" max="12305" width="9.140625" style="371" customWidth="1"/>
    <col min="12306" max="12544" width="8.7109375" style="371"/>
    <col min="12545" max="12545" width="46.140625" style="371" customWidth="1"/>
    <col min="12546" max="12546" width="30.7109375" style="371" customWidth="1"/>
    <col min="12547" max="12547" width="20.85546875" style="371" customWidth="1"/>
    <col min="12548" max="12549" width="20.42578125" style="371" customWidth="1"/>
    <col min="12550" max="12550" width="14.7109375" style="371" customWidth="1"/>
    <col min="12551" max="12551" width="14" style="371" customWidth="1"/>
    <col min="12552" max="12552" width="32.85546875" style="371" customWidth="1"/>
    <col min="12553" max="12553" width="11" style="371" customWidth="1"/>
    <col min="12554" max="12554" width="11.140625" style="371" customWidth="1"/>
    <col min="12555" max="12556" width="13.28515625" style="371" customWidth="1"/>
    <col min="12557" max="12557" width="13.85546875" style="371" customWidth="1"/>
    <col min="12558" max="12561" width="9.140625" style="371" customWidth="1"/>
    <col min="12562" max="12800" width="8.7109375" style="371"/>
    <col min="12801" max="12801" width="46.140625" style="371" customWidth="1"/>
    <col min="12802" max="12802" width="30.7109375" style="371" customWidth="1"/>
    <col min="12803" max="12803" width="20.85546875" style="371" customWidth="1"/>
    <col min="12804" max="12805" width="20.42578125" style="371" customWidth="1"/>
    <col min="12806" max="12806" width="14.7109375" style="371" customWidth="1"/>
    <col min="12807" max="12807" width="14" style="371" customWidth="1"/>
    <col min="12808" max="12808" width="32.85546875" style="371" customWidth="1"/>
    <col min="12809" max="12809" width="11" style="371" customWidth="1"/>
    <col min="12810" max="12810" width="11.140625" style="371" customWidth="1"/>
    <col min="12811" max="12812" width="13.28515625" style="371" customWidth="1"/>
    <col min="12813" max="12813" width="13.85546875" style="371" customWidth="1"/>
    <col min="12814" max="12817" width="9.140625" style="371" customWidth="1"/>
    <col min="12818" max="13056" width="8.7109375" style="371"/>
    <col min="13057" max="13057" width="46.140625" style="371" customWidth="1"/>
    <col min="13058" max="13058" width="30.7109375" style="371" customWidth="1"/>
    <col min="13059" max="13059" width="20.85546875" style="371" customWidth="1"/>
    <col min="13060" max="13061" width="20.42578125" style="371" customWidth="1"/>
    <col min="13062" max="13062" width="14.7109375" style="371" customWidth="1"/>
    <col min="13063" max="13063" width="14" style="371" customWidth="1"/>
    <col min="13064" max="13064" width="32.85546875" style="371" customWidth="1"/>
    <col min="13065" max="13065" width="11" style="371" customWidth="1"/>
    <col min="13066" max="13066" width="11.140625" style="371" customWidth="1"/>
    <col min="13067" max="13068" width="13.28515625" style="371" customWidth="1"/>
    <col min="13069" max="13069" width="13.85546875" style="371" customWidth="1"/>
    <col min="13070" max="13073" width="9.140625" style="371" customWidth="1"/>
    <col min="13074" max="13312" width="8.7109375" style="371"/>
    <col min="13313" max="13313" width="46.140625" style="371" customWidth="1"/>
    <col min="13314" max="13314" width="30.7109375" style="371" customWidth="1"/>
    <col min="13315" max="13315" width="20.85546875" style="371" customWidth="1"/>
    <col min="13316" max="13317" width="20.42578125" style="371" customWidth="1"/>
    <col min="13318" max="13318" width="14.7109375" style="371" customWidth="1"/>
    <col min="13319" max="13319" width="14" style="371" customWidth="1"/>
    <col min="13320" max="13320" width="32.85546875" style="371" customWidth="1"/>
    <col min="13321" max="13321" width="11" style="371" customWidth="1"/>
    <col min="13322" max="13322" width="11.140625" style="371" customWidth="1"/>
    <col min="13323" max="13324" width="13.28515625" style="371" customWidth="1"/>
    <col min="13325" max="13325" width="13.85546875" style="371" customWidth="1"/>
    <col min="13326" max="13329" width="9.140625" style="371" customWidth="1"/>
    <col min="13330" max="13568" width="8.7109375" style="371"/>
    <col min="13569" max="13569" width="46.140625" style="371" customWidth="1"/>
    <col min="13570" max="13570" width="30.7109375" style="371" customWidth="1"/>
    <col min="13571" max="13571" width="20.85546875" style="371" customWidth="1"/>
    <col min="13572" max="13573" width="20.42578125" style="371" customWidth="1"/>
    <col min="13574" max="13574" width="14.7109375" style="371" customWidth="1"/>
    <col min="13575" max="13575" width="14" style="371" customWidth="1"/>
    <col min="13576" max="13576" width="32.85546875" style="371" customWidth="1"/>
    <col min="13577" max="13577" width="11" style="371" customWidth="1"/>
    <col min="13578" max="13578" width="11.140625" style="371" customWidth="1"/>
    <col min="13579" max="13580" width="13.28515625" style="371" customWidth="1"/>
    <col min="13581" max="13581" width="13.85546875" style="371" customWidth="1"/>
    <col min="13582" max="13585" width="9.140625" style="371" customWidth="1"/>
    <col min="13586" max="13824" width="8.7109375" style="371"/>
    <col min="13825" max="13825" width="46.140625" style="371" customWidth="1"/>
    <col min="13826" max="13826" width="30.7109375" style="371" customWidth="1"/>
    <col min="13827" max="13827" width="20.85546875" style="371" customWidth="1"/>
    <col min="13828" max="13829" width="20.42578125" style="371" customWidth="1"/>
    <col min="13830" max="13830" width="14.7109375" style="371" customWidth="1"/>
    <col min="13831" max="13831" width="14" style="371" customWidth="1"/>
    <col min="13832" max="13832" width="32.85546875" style="371" customWidth="1"/>
    <col min="13833" max="13833" width="11" style="371" customWidth="1"/>
    <col min="13834" max="13834" width="11.140625" style="371" customWidth="1"/>
    <col min="13835" max="13836" width="13.28515625" style="371" customWidth="1"/>
    <col min="13837" max="13837" width="13.85546875" style="371" customWidth="1"/>
    <col min="13838" max="13841" width="9.140625" style="371" customWidth="1"/>
    <col min="13842" max="14080" width="8.7109375" style="371"/>
    <col min="14081" max="14081" width="46.140625" style="371" customWidth="1"/>
    <col min="14082" max="14082" width="30.7109375" style="371" customWidth="1"/>
    <col min="14083" max="14083" width="20.85546875" style="371" customWidth="1"/>
    <col min="14084" max="14085" width="20.42578125" style="371" customWidth="1"/>
    <col min="14086" max="14086" width="14.7109375" style="371" customWidth="1"/>
    <col min="14087" max="14087" width="14" style="371" customWidth="1"/>
    <col min="14088" max="14088" width="32.85546875" style="371" customWidth="1"/>
    <col min="14089" max="14089" width="11" style="371" customWidth="1"/>
    <col min="14090" max="14090" width="11.140625" style="371" customWidth="1"/>
    <col min="14091" max="14092" width="13.28515625" style="371" customWidth="1"/>
    <col min="14093" max="14093" width="13.85546875" style="371" customWidth="1"/>
    <col min="14094" max="14097" width="9.140625" style="371" customWidth="1"/>
    <col min="14098" max="14336" width="8.7109375" style="371"/>
    <col min="14337" max="14337" width="46.140625" style="371" customWidth="1"/>
    <col min="14338" max="14338" width="30.7109375" style="371" customWidth="1"/>
    <col min="14339" max="14339" width="20.85546875" style="371" customWidth="1"/>
    <col min="14340" max="14341" width="20.42578125" style="371" customWidth="1"/>
    <col min="14342" max="14342" width="14.7109375" style="371" customWidth="1"/>
    <col min="14343" max="14343" width="14" style="371" customWidth="1"/>
    <col min="14344" max="14344" width="32.85546875" style="371" customWidth="1"/>
    <col min="14345" max="14345" width="11" style="371" customWidth="1"/>
    <col min="14346" max="14346" width="11.140625" style="371" customWidth="1"/>
    <col min="14347" max="14348" width="13.28515625" style="371" customWidth="1"/>
    <col min="14349" max="14349" width="13.85546875" style="371" customWidth="1"/>
    <col min="14350" max="14353" width="9.140625" style="371" customWidth="1"/>
    <col min="14354" max="14592" width="8.7109375" style="371"/>
    <col min="14593" max="14593" width="46.140625" style="371" customWidth="1"/>
    <col min="14594" max="14594" width="30.7109375" style="371" customWidth="1"/>
    <col min="14595" max="14595" width="20.85546875" style="371" customWidth="1"/>
    <col min="14596" max="14597" width="20.42578125" style="371" customWidth="1"/>
    <col min="14598" max="14598" width="14.7109375" style="371" customWidth="1"/>
    <col min="14599" max="14599" width="14" style="371" customWidth="1"/>
    <col min="14600" max="14600" width="32.85546875" style="371" customWidth="1"/>
    <col min="14601" max="14601" width="11" style="371" customWidth="1"/>
    <col min="14602" max="14602" width="11.140625" style="371" customWidth="1"/>
    <col min="14603" max="14604" width="13.28515625" style="371" customWidth="1"/>
    <col min="14605" max="14605" width="13.85546875" style="371" customWidth="1"/>
    <col min="14606" max="14609" width="9.140625" style="371" customWidth="1"/>
    <col min="14610" max="14848" width="8.7109375" style="371"/>
    <col min="14849" max="14849" width="46.140625" style="371" customWidth="1"/>
    <col min="14850" max="14850" width="30.7109375" style="371" customWidth="1"/>
    <col min="14851" max="14851" width="20.85546875" style="371" customWidth="1"/>
    <col min="14852" max="14853" width="20.42578125" style="371" customWidth="1"/>
    <col min="14854" max="14854" width="14.7109375" style="371" customWidth="1"/>
    <col min="14855" max="14855" width="14" style="371" customWidth="1"/>
    <col min="14856" max="14856" width="32.85546875" style="371" customWidth="1"/>
    <col min="14857" max="14857" width="11" style="371" customWidth="1"/>
    <col min="14858" max="14858" width="11.140625" style="371" customWidth="1"/>
    <col min="14859" max="14860" width="13.28515625" style="371" customWidth="1"/>
    <col min="14861" max="14861" width="13.85546875" style="371" customWidth="1"/>
    <col min="14862" max="14865" width="9.140625" style="371" customWidth="1"/>
    <col min="14866" max="15104" width="8.7109375" style="371"/>
    <col min="15105" max="15105" width="46.140625" style="371" customWidth="1"/>
    <col min="15106" max="15106" width="30.7109375" style="371" customWidth="1"/>
    <col min="15107" max="15107" width="20.85546875" style="371" customWidth="1"/>
    <col min="15108" max="15109" width="20.42578125" style="371" customWidth="1"/>
    <col min="15110" max="15110" width="14.7109375" style="371" customWidth="1"/>
    <col min="15111" max="15111" width="14" style="371" customWidth="1"/>
    <col min="15112" max="15112" width="32.85546875" style="371" customWidth="1"/>
    <col min="15113" max="15113" width="11" style="371" customWidth="1"/>
    <col min="15114" max="15114" width="11.140625" style="371" customWidth="1"/>
    <col min="15115" max="15116" width="13.28515625" style="371" customWidth="1"/>
    <col min="15117" max="15117" width="13.85546875" style="371" customWidth="1"/>
    <col min="15118" max="15121" width="9.140625" style="371" customWidth="1"/>
    <col min="15122" max="15360" width="8.7109375" style="371"/>
    <col min="15361" max="15361" width="46.140625" style="371" customWidth="1"/>
    <col min="15362" max="15362" width="30.7109375" style="371" customWidth="1"/>
    <col min="15363" max="15363" width="20.85546875" style="371" customWidth="1"/>
    <col min="15364" max="15365" width="20.42578125" style="371" customWidth="1"/>
    <col min="15366" max="15366" width="14.7109375" style="371" customWidth="1"/>
    <col min="15367" max="15367" width="14" style="371" customWidth="1"/>
    <col min="15368" max="15368" width="32.85546875" style="371" customWidth="1"/>
    <col min="15369" max="15369" width="11" style="371" customWidth="1"/>
    <col min="15370" max="15370" width="11.140625" style="371" customWidth="1"/>
    <col min="15371" max="15372" width="13.28515625" style="371" customWidth="1"/>
    <col min="15373" max="15373" width="13.85546875" style="371" customWidth="1"/>
    <col min="15374" max="15377" width="9.140625" style="371" customWidth="1"/>
    <col min="15378" max="15616" width="8.7109375" style="371"/>
    <col min="15617" max="15617" width="46.140625" style="371" customWidth="1"/>
    <col min="15618" max="15618" width="30.7109375" style="371" customWidth="1"/>
    <col min="15619" max="15619" width="20.85546875" style="371" customWidth="1"/>
    <col min="15620" max="15621" width="20.42578125" style="371" customWidth="1"/>
    <col min="15622" max="15622" width="14.7109375" style="371" customWidth="1"/>
    <col min="15623" max="15623" width="14" style="371" customWidth="1"/>
    <col min="15624" max="15624" width="32.85546875" style="371" customWidth="1"/>
    <col min="15625" max="15625" width="11" style="371" customWidth="1"/>
    <col min="15626" max="15626" width="11.140625" style="371" customWidth="1"/>
    <col min="15627" max="15628" width="13.28515625" style="371" customWidth="1"/>
    <col min="15629" max="15629" width="13.85546875" style="371" customWidth="1"/>
    <col min="15630" max="15633" width="9.140625" style="371" customWidth="1"/>
    <col min="15634" max="15872" width="8.7109375" style="371"/>
    <col min="15873" max="15873" width="46.140625" style="371" customWidth="1"/>
    <col min="15874" max="15874" width="30.7109375" style="371" customWidth="1"/>
    <col min="15875" max="15875" width="20.85546875" style="371" customWidth="1"/>
    <col min="15876" max="15877" width="20.42578125" style="371" customWidth="1"/>
    <col min="15878" max="15878" width="14.7109375" style="371" customWidth="1"/>
    <col min="15879" max="15879" width="14" style="371" customWidth="1"/>
    <col min="15880" max="15880" width="32.85546875" style="371" customWidth="1"/>
    <col min="15881" max="15881" width="11" style="371" customWidth="1"/>
    <col min="15882" max="15882" width="11.140625" style="371" customWidth="1"/>
    <col min="15883" max="15884" width="13.28515625" style="371" customWidth="1"/>
    <col min="15885" max="15885" width="13.85546875" style="371" customWidth="1"/>
    <col min="15886" max="15889" width="9.140625" style="371" customWidth="1"/>
    <col min="15890" max="16128" width="8.7109375" style="371"/>
    <col min="16129" max="16129" width="46.140625" style="371" customWidth="1"/>
    <col min="16130" max="16130" width="30.7109375" style="371" customWidth="1"/>
    <col min="16131" max="16131" width="20.85546875" style="371" customWidth="1"/>
    <col min="16132" max="16133" width="20.42578125" style="371" customWidth="1"/>
    <col min="16134" max="16134" width="14.7109375" style="371" customWidth="1"/>
    <col min="16135" max="16135" width="14" style="371" customWidth="1"/>
    <col min="16136" max="16136" width="32.85546875" style="371" customWidth="1"/>
    <col min="16137" max="16137" width="11" style="371" customWidth="1"/>
    <col min="16138" max="16138" width="11.140625" style="371" customWidth="1"/>
    <col min="16139" max="16140" width="13.28515625" style="371" customWidth="1"/>
    <col min="16141" max="16141" width="13.85546875" style="371" customWidth="1"/>
    <col min="16142" max="16145" width="9.140625" style="371" customWidth="1"/>
    <col min="16146" max="16384" width="8.7109375" style="371"/>
  </cols>
  <sheetData>
    <row r="1" spans="1:7" s="344" customFormat="1" ht="12.75">
      <c r="A1" s="341"/>
      <c r="B1" s="341"/>
      <c r="C1" s="342"/>
      <c r="D1" s="342"/>
      <c r="E1" s="342"/>
      <c r="F1" s="342"/>
      <c r="G1" s="343" t="s">
        <v>221</v>
      </c>
    </row>
    <row r="2" spans="1:7" s="344" customFormat="1" ht="12.75">
      <c r="A2" s="341"/>
      <c r="B2" s="341"/>
      <c r="C2" s="342"/>
      <c r="D2" s="342"/>
      <c r="E2" s="342"/>
      <c r="F2" s="342"/>
      <c r="G2" s="343" t="s">
        <v>222</v>
      </c>
    </row>
    <row r="3" spans="1:7" s="344" customFormat="1" ht="12.75">
      <c r="A3" s="341"/>
      <c r="B3" s="341"/>
      <c r="C3" s="342"/>
      <c r="D3" s="342"/>
      <c r="E3" s="342"/>
      <c r="F3" s="342"/>
      <c r="G3" s="343" t="s">
        <v>223</v>
      </c>
    </row>
    <row r="4" spans="1:7" s="344" customFormat="1" ht="12.75">
      <c r="A4" s="341"/>
      <c r="B4" s="341"/>
      <c r="C4" s="342"/>
      <c r="D4" s="342"/>
      <c r="E4" s="342"/>
      <c r="F4" s="342"/>
      <c r="G4" s="343" t="s">
        <v>224</v>
      </c>
    </row>
    <row r="5" spans="1:7" s="344" customFormat="1" ht="12.75">
      <c r="A5" s="341"/>
      <c r="B5" s="316"/>
      <c r="C5" s="342"/>
      <c r="D5" s="342"/>
      <c r="E5" s="342"/>
      <c r="F5" s="342"/>
      <c r="G5" s="343" t="s">
        <v>225</v>
      </c>
    </row>
    <row r="6" spans="1:7" s="344" customFormat="1">
      <c r="A6" s="345"/>
      <c r="B6" s="318"/>
      <c r="C6" s="346"/>
      <c r="D6" s="346"/>
      <c r="E6" s="346"/>
      <c r="F6" s="347"/>
      <c r="G6" s="347"/>
    </row>
    <row r="7" spans="1:7" s="344" customFormat="1">
      <c r="A7" s="345"/>
      <c r="B7" s="318"/>
      <c r="C7" s="346"/>
      <c r="D7" s="346"/>
      <c r="E7" s="347"/>
      <c r="F7" s="347"/>
      <c r="G7" s="348" t="s">
        <v>226</v>
      </c>
    </row>
    <row r="8" spans="1:7" s="344" customFormat="1">
      <c r="A8" s="345"/>
      <c r="B8" s="318"/>
      <c r="C8" s="349"/>
      <c r="D8" s="347"/>
      <c r="E8" s="349"/>
      <c r="F8" s="346"/>
      <c r="G8" s="346"/>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344" customFormat="1" ht="15.75">
      <c r="A13" s="350"/>
      <c r="B13" s="350"/>
      <c r="C13" s="350"/>
      <c r="D13" s="350"/>
      <c r="E13" s="350"/>
      <c r="F13" s="350"/>
      <c r="G13" s="350"/>
    </row>
    <row r="14" spans="1:7" s="344" customFormat="1" ht="15.75">
      <c r="A14" s="350"/>
      <c r="B14" s="350"/>
      <c r="C14" s="350"/>
      <c r="D14" s="350"/>
      <c r="E14" s="350"/>
      <c r="F14" s="350"/>
      <c r="G14" s="350"/>
    </row>
    <row r="15" spans="1:7" s="344" customFormat="1" ht="15.75">
      <c r="A15" s="1098" t="s">
        <v>2</v>
      </c>
      <c r="B15" s="1098"/>
      <c r="C15" s="1098"/>
      <c r="D15" s="1098"/>
      <c r="E15" s="1098"/>
      <c r="F15" s="1098"/>
      <c r="G15" s="1098"/>
    </row>
    <row r="16" spans="1:7" s="344" customFormat="1" ht="15.75">
      <c r="A16" s="1099" t="s">
        <v>229</v>
      </c>
      <c r="B16" s="1099"/>
      <c r="C16" s="1099"/>
      <c r="D16" s="1099"/>
      <c r="E16" s="1099"/>
      <c r="F16" s="1099"/>
      <c r="G16" s="1099"/>
    </row>
    <row r="17" spans="1:13" s="344" customFormat="1" ht="15.75">
      <c r="A17" s="941"/>
      <c r="B17" s="941"/>
      <c r="C17" s="941"/>
      <c r="D17" s="941"/>
      <c r="E17" s="941"/>
      <c r="F17" s="941"/>
      <c r="G17" s="941"/>
    </row>
    <row r="18" spans="1:13" s="344" customFormat="1" ht="15.75">
      <c r="A18" s="1098" t="s">
        <v>28</v>
      </c>
      <c r="B18" s="1098"/>
      <c r="C18" s="1098"/>
      <c r="D18" s="1098"/>
      <c r="E18" s="1098"/>
      <c r="F18" s="1098"/>
      <c r="G18" s="1098"/>
    </row>
    <row r="19" spans="1:13" s="344" customFormat="1" ht="15.75">
      <c r="A19" s="402"/>
      <c r="B19" s="402"/>
      <c r="C19" s="402"/>
      <c r="D19" s="402"/>
      <c r="E19" s="402"/>
      <c r="F19" s="402"/>
      <c r="G19" s="402"/>
    </row>
    <row r="20" spans="1:13" ht="24.95" customHeight="1">
      <c r="A20" s="1127" t="s">
        <v>338</v>
      </c>
      <c r="B20" s="1127"/>
      <c r="C20" s="1127"/>
      <c r="D20" s="1127"/>
      <c r="E20" s="1127"/>
      <c r="F20" s="1127"/>
      <c r="G20" s="1127"/>
      <c r="H20" s="376"/>
      <c r="J20" s="378"/>
      <c r="K20" s="378"/>
      <c r="L20" s="378"/>
      <c r="M20" s="378"/>
    </row>
    <row r="21" spans="1:13" s="374" customFormat="1" ht="35.25" customHeight="1">
      <c r="A21" s="1128" t="s">
        <v>464</v>
      </c>
      <c r="B21" s="1128"/>
      <c r="C21" s="1128"/>
      <c r="D21" s="1128"/>
      <c r="E21" s="1128"/>
      <c r="F21" s="1128"/>
      <c r="G21" s="1128"/>
      <c r="H21" s="377"/>
      <c r="I21" s="375"/>
      <c r="J21" s="377"/>
      <c r="K21" s="377"/>
      <c r="L21" s="377"/>
      <c r="M21" s="377"/>
    </row>
    <row r="22" spans="1:13" s="344" customFormat="1" ht="95.1" customHeight="1">
      <c r="A22" s="1070" t="s">
        <v>135</v>
      </c>
      <c r="B22" s="1070"/>
      <c r="C22" s="1070"/>
      <c r="D22" s="1070"/>
      <c r="E22" s="1070"/>
      <c r="F22" s="1070"/>
      <c r="G22" s="1070"/>
    </row>
    <row r="23" spans="1:13" s="344" customFormat="1" ht="15.75">
      <c r="A23" s="1097" t="s">
        <v>322</v>
      </c>
      <c r="B23" s="1097"/>
      <c r="C23" s="1097"/>
      <c r="D23" s="1097"/>
      <c r="E23" s="1097"/>
      <c r="F23" s="1097"/>
      <c r="G23" s="1097"/>
    </row>
    <row r="24" spans="1:13" s="344" customFormat="1" ht="15.75">
      <c r="A24" s="1101" t="s">
        <v>494</v>
      </c>
      <c r="B24" s="1101"/>
      <c r="C24" s="1101"/>
      <c r="D24" s="1101"/>
      <c r="E24" s="1101"/>
      <c r="F24" s="1101"/>
      <c r="G24" s="1101"/>
    </row>
    <row r="25" spans="1:13" s="344" customFormat="1" ht="17.100000000000001" customHeight="1">
      <c r="A25" s="1101" t="s">
        <v>297</v>
      </c>
      <c r="B25" s="1101"/>
      <c r="C25" s="1101"/>
      <c r="D25" s="1101"/>
      <c r="E25" s="1101"/>
      <c r="F25" s="1101"/>
      <c r="G25" s="1101"/>
    </row>
    <row r="26" spans="1:13" s="344" customFormat="1" ht="18" customHeight="1">
      <c r="A26" s="1097" t="s">
        <v>324</v>
      </c>
      <c r="B26" s="1097"/>
      <c r="C26" s="1097"/>
      <c r="D26" s="1097"/>
      <c r="E26" s="1097"/>
      <c r="F26" s="1097"/>
      <c r="G26" s="1097"/>
    </row>
    <row r="27" spans="1:13" s="344" customFormat="1" ht="14.25" customHeight="1">
      <c r="A27" s="1097" t="s">
        <v>325</v>
      </c>
      <c r="B27" s="1097"/>
      <c r="C27" s="1097"/>
      <c r="D27" s="1097"/>
      <c r="E27" s="1097"/>
      <c r="F27" s="1097"/>
      <c r="G27" s="1097"/>
    </row>
    <row r="28" spans="1:13" s="47" customFormat="1" ht="65.25" customHeight="1">
      <c r="A28" s="1126" t="s">
        <v>516</v>
      </c>
      <c r="B28" s="1126"/>
      <c r="C28" s="1126"/>
      <c r="D28" s="1126"/>
      <c r="E28" s="1126"/>
      <c r="F28" s="1126"/>
      <c r="G28" s="1126"/>
      <c r="H28" s="923"/>
      <c r="I28" s="924"/>
      <c r="J28" s="925"/>
      <c r="K28" s="925"/>
      <c r="L28" s="925"/>
    </row>
    <row r="29" spans="1:13" s="344" customFormat="1" ht="24" customHeight="1">
      <c r="A29" s="1102" t="s">
        <v>327</v>
      </c>
      <c r="B29" s="1102"/>
      <c r="C29" s="1102"/>
      <c r="D29" s="1102"/>
      <c r="E29" s="1102"/>
      <c r="F29" s="1102"/>
      <c r="G29" s="1102"/>
    </row>
    <row r="30" spans="1:13" s="380" customFormat="1" ht="41.45" customHeight="1">
      <c r="A30" s="1118" t="s">
        <v>59</v>
      </c>
      <c r="B30" s="1118" t="s">
        <v>7</v>
      </c>
      <c r="C30" s="187" t="s">
        <v>8</v>
      </c>
      <c r="D30" s="187" t="s">
        <v>9</v>
      </c>
      <c r="E30" s="1077" t="s">
        <v>10</v>
      </c>
      <c r="F30" s="1078"/>
      <c r="G30" s="1079"/>
    </row>
    <row r="31" spans="1:13" s="380" customFormat="1" ht="23.25" customHeight="1">
      <c r="A31" s="1119"/>
      <c r="B31" s="1119"/>
      <c r="C31" s="186" t="s">
        <v>11</v>
      </c>
      <c r="D31" s="186" t="s">
        <v>12</v>
      </c>
      <c r="E31" s="186" t="s">
        <v>13</v>
      </c>
      <c r="F31" s="186" t="s">
        <v>14</v>
      </c>
      <c r="G31" s="186" t="s">
        <v>30</v>
      </c>
    </row>
    <row r="32" spans="1:13" s="380" customFormat="1" ht="51" customHeight="1">
      <c r="A32" s="382" t="s">
        <v>339</v>
      </c>
      <c r="B32" s="383" t="s">
        <v>62</v>
      </c>
      <c r="C32" s="384">
        <v>8.8000000000000007</v>
      </c>
      <c r="D32" s="384" t="s">
        <v>340</v>
      </c>
      <c r="E32" s="384" t="s">
        <v>340</v>
      </c>
      <c r="F32" s="384" t="s">
        <v>340</v>
      </c>
      <c r="G32" s="384" t="s">
        <v>340</v>
      </c>
    </row>
    <row r="33" spans="1:12" ht="15.75">
      <c r="A33" s="385"/>
      <c r="B33" s="1120"/>
      <c r="C33" s="1120"/>
      <c r="D33" s="1120"/>
      <c r="E33" s="1120"/>
      <c r="F33" s="1120"/>
      <c r="G33" s="1120"/>
      <c r="H33" s="1120"/>
      <c r="I33" s="381"/>
      <c r="J33" s="373"/>
      <c r="K33" s="373"/>
      <c r="L33" s="373"/>
    </row>
    <row r="34" spans="1:12" ht="45.95" customHeight="1">
      <c r="A34" s="1117" t="s">
        <v>341</v>
      </c>
      <c r="B34" s="1117"/>
      <c r="C34" s="1117"/>
      <c r="D34" s="1117"/>
      <c r="E34" s="1117"/>
      <c r="F34" s="1117"/>
      <c r="G34" s="1117"/>
      <c r="H34" s="376"/>
    </row>
    <row r="35" spans="1:12" ht="25.5" customHeight="1">
      <c r="A35" s="1121" t="s">
        <v>5</v>
      </c>
      <c r="B35" s="1122"/>
      <c r="C35" s="1122"/>
      <c r="D35" s="1122"/>
      <c r="E35" s="1122"/>
      <c r="F35" s="1122"/>
      <c r="G35" s="1123"/>
      <c r="H35" s="372"/>
      <c r="I35" s="371"/>
    </row>
    <row r="36" spans="1:12" ht="31.5" customHeight="1">
      <c r="A36" s="386" t="s">
        <v>6</v>
      </c>
      <c r="B36" s="1124" t="s">
        <v>7</v>
      </c>
      <c r="C36" s="187" t="s">
        <v>8</v>
      </c>
      <c r="D36" s="187" t="s">
        <v>9</v>
      </c>
      <c r="E36" s="1077" t="s">
        <v>10</v>
      </c>
      <c r="F36" s="1078"/>
      <c r="G36" s="1079"/>
      <c r="H36" s="372"/>
      <c r="I36" s="371"/>
    </row>
    <row r="37" spans="1:12" ht="17.25" customHeight="1">
      <c r="A37" s="388"/>
      <c r="B37" s="1125"/>
      <c r="C37" s="186" t="s">
        <v>11</v>
      </c>
      <c r="D37" s="186" t="s">
        <v>12</v>
      </c>
      <c r="E37" s="186" t="s">
        <v>13</v>
      </c>
      <c r="F37" s="186" t="s">
        <v>14</v>
      </c>
      <c r="G37" s="186" t="s">
        <v>30</v>
      </c>
      <c r="H37" s="372"/>
      <c r="I37" s="371"/>
    </row>
    <row r="38" spans="1:12" ht="36.75" customHeight="1">
      <c r="A38" s="389" t="s">
        <v>495</v>
      </c>
      <c r="B38" s="387" t="s">
        <v>16</v>
      </c>
      <c r="C38" s="390">
        <f>C53</f>
        <v>21014</v>
      </c>
      <c r="D38" s="390">
        <f t="shared" ref="D38:G38" si="0">D53</f>
        <v>21401</v>
      </c>
      <c r="E38" s="390">
        <f t="shared" si="0"/>
        <v>21859.5</v>
      </c>
      <c r="F38" s="390">
        <f t="shared" si="0"/>
        <v>23084</v>
      </c>
      <c r="G38" s="390">
        <f t="shared" si="0"/>
        <v>23633</v>
      </c>
      <c r="H38" s="372"/>
      <c r="I38" s="371"/>
    </row>
    <row r="39" spans="1:12" ht="20.100000000000001" customHeight="1">
      <c r="A39" s="391" t="s">
        <v>18</v>
      </c>
      <c r="B39" s="392" t="s">
        <v>16</v>
      </c>
      <c r="C39" s="393">
        <f>SUM(C38:C38)</f>
        <v>21014</v>
      </c>
      <c r="D39" s="393">
        <f>SUM(D38:D38)</f>
        <v>21401</v>
      </c>
      <c r="E39" s="393">
        <f>SUM(E38:E38)</f>
        <v>21859.5</v>
      </c>
      <c r="F39" s="393">
        <f>SUM(F38:F38)</f>
        <v>23084</v>
      </c>
      <c r="G39" s="393">
        <f>SUM(G38:G38)</f>
        <v>23633</v>
      </c>
      <c r="H39" s="394"/>
      <c r="I39" s="378"/>
      <c r="J39" s="378"/>
      <c r="K39" s="378"/>
      <c r="L39" s="378"/>
    </row>
    <row r="40" spans="1:12" ht="33.6" customHeight="1">
      <c r="A40" s="379"/>
      <c r="B40" s="398"/>
      <c r="C40" s="399"/>
      <c r="D40" s="399"/>
      <c r="E40" s="399"/>
      <c r="F40" s="399"/>
      <c r="G40" s="399"/>
      <c r="H40" s="372"/>
      <c r="I40" s="378"/>
      <c r="J40" s="397"/>
      <c r="K40" s="397"/>
      <c r="L40" s="397"/>
    </row>
    <row r="41" spans="1:12" s="344" customFormat="1" ht="15.95" hidden="1" customHeight="1">
      <c r="A41" s="1100" t="s">
        <v>334</v>
      </c>
      <c r="B41" s="1100"/>
      <c r="C41" s="1100"/>
      <c r="D41" s="1100"/>
      <c r="E41" s="1100"/>
      <c r="F41" s="1100"/>
      <c r="G41" s="1100"/>
    </row>
    <row r="42" spans="1:12" s="344" customFormat="1" ht="17.25" hidden="1" customHeight="1">
      <c r="A42" s="365" t="s">
        <v>25</v>
      </c>
      <c r="B42" s="365"/>
      <c r="C42" s="365"/>
      <c r="D42" s="365"/>
      <c r="E42" s="365"/>
      <c r="F42" s="365"/>
      <c r="G42" s="365"/>
    </row>
    <row r="43" spans="1:12" s="344" customFormat="1" ht="13.5" hidden="1" customHeight="1">
      <c r="A43" s="1100" t="s">
        <v>278</v>
      </c>
      <c r="B43" s="1113"/>
      <c r="C43" s="1113"/>
      <c r="D43" s="1113"/>
      <c r="E43" s="1113"/>
      <c r="F43" s="1113"/>
      <c r="G43" s="1113"/>
    </row>
    <row r="44" spans="1:12" s="1113" customFormat="1" ht="21" hidden="1" customHeight="1">
      <c r="A44" s="1113" t="s">
        <v>335</v>
      </c>
    </row>
    <row r="45" spans="1:12" s="374" customFormat="1" ht="57" hidden="1" customHeight="1">
      <c r="A45" s="1117" t="s">
        <v>341</v>
      </c>
      <c r="B45" s="1117"/>
      <c r="C45" s="1117"/>
      <c r="D45" s="1117"/>
      <c r="E45" s="1117"/>
      <c r="F45" s="1117"/>
      <c r="G45" s="1117"/>
      <c r="H45" s="376"/>
      <c r="I45" s="375"/>
    </row>
    <row r="46" spans="1:12" s="374" customFormat="1" ht="12.75" hidden="1" customHeight="1">
      <c r="A46" s="379"/>
      <c r="B46" s="376"/>
      <c r="C46" s="376"/>
      <c r="D46" s="376"/>
      <c r="E46" s="376"/>
      <c r="F46" s="376"/>
      <c r="G46" s="376"/>
      <c r="H46" s="376"/>
      <c r="I46" s="375"/>
    </row>
    <row r="47" spans="1:12" s="374" customFormat="1" ht="30.6" hidden="1" customHeight="1">
      <c r="A47" s="1116" t="s">
        <v>21</v>
      </c>
      <c r="B47" s="1116" t="s">
        <v>7</v>
      </c>
      <c r="C47" s="187" t="s">
        <v>8</v>
      </c>
      <c r="D47" s="187" t="s">
        <v>9</v>
      </c>
      <c r="E47" s="1077" t="s">
        <v>10</v>
      </c>
      <c r="F47" s="1078"/>
      <c r="G47" s="1079"/>
      <c r="H47" s="375"/>
    </row>
    <row r="48" spans="1:12" s="374" customFormat="1" ht="15.95" hidden="1" customHeight="1">
      <c r="A48" s="1116"/>
      <c r="B48" s="1116"/>
      <c r="C48" s="186" t="s">
        <v>11</v>
      </c>
      <c r="D48" s="186" t="s">
        <v>12</v>
      </c>
      <c r="E48" s="186" t="s">
        <v>13</v>
      </c>
      <c r="F48" s="186" t="s">
        <v>14</v>
      </c>
      <c r="G48" s="186" t="s">
        <v>30</v>
      </c>
      <c r="H48" s="375"/>
    </row>
    <row r="49" spans="1:255" s="374" customFormat="1" ht="21" hidden="1" customHeight="1">
      <c r="A49" s="400" t="s">
        <v>342</v>
      </c>
      <c r="B49" s="395" t="s">
        <v>36</v>
      </c>
      <c r="C49" s="383">
        <v>10549</v>
      </c>
      <c r="D49" s="383">
        <v>11287</v>
      </c>
      <c r="E49" s="383">
        <v>11287</v>
      </c>
      <c r="F49" s="383">
        <v>11287</v>
      </c>
      <c r="G49" s="383">
        <v>11287</v>
      </c>
      <c r="H49" s="375"/>
    </row>
    <row r="50" spans="1:255" s="374" customFormat="1" ht="15.75" hidden="1">
      <c r="A50" s="376"/>
      <c r="B50" s="376"/>
      <c r="C50" s="376"/>
      <c r="D50" s="376"/>
      <c r="E50" s="376"/>
      <c r="F50" s="376"/>
      <c r="G50" s="376"/>
      <c r="H50" s="376"/>
      <c r="I50" s="375"/>
    </row>
    <row r="51" spans="1:255" s="374" customFormat="1" ht="37.5" hidden="1" customHeight="1">
      <c r="A51" s="1116" t="s">
        <v>22</v>
      </c>
      <c r="B51" s="1116" t="s">
        <v>7</v>
      </c>
      <c r="C51" s="187" t="s">
        <v>8</v>
      </c>
      <c r="D51" s="187" t="s">
        <v>9</v>
      </c>
      <c r="E51" s="1077" t="s">
        <v>10</v>
      </c>
      <c r="F51" s="1078"/>
      <c r="G51" s="1079"/>
      <c r="H51" s="375"/>
    </row>
    <row r="52" spans="1:255" s="374" customFormat="1" ht="23.25" hidden="1" customHeight="1">
      <c r="A52" s="1116"/>
      <c r="B52" s="1116"/>
      <c r="C52" s="186" t="s">
        <v>11</v>
      </c>
      <c r="D52" s="186" t="s">
        <v>12</v>
      </c>
      <c r="E52" s="186" t="s">
        <v>13</v>
      </c>
      <c r="F52" s="186" t="s">
        <v>14</v>
      </c>
      <c r="G52" s="186" t="s">
        <v>30</v>
      </c>
      <c r="H52" s="375"/>
    </row>
    <row r="53" spans="1:255" s="375" customFormat="1" ht="24" hidden="1" customHeight="1">
      <c r="A53" s="401" t="s">
        <v>17</v>
      </c>
      <c r="B53" s="387" t="s">
        <v>16</v>
      </c>
      <c r="C53" s="390">
        <v>21014</v>
      </c>
      <c r="D53" s="396">
        <v>21401</v>
      </c>
      <c r="E53" s="396">
        <f>21913-53.5</f>
        <v>21859.5</v>
      </c>
      <c r="F53" s="396">
        <v>23084</v>
      </c>
      <c r="G53" s="396">
        <v>23633</v>
      </c>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4"/>
      <c r="BP53" s="374"/>
      <c r="BQ53" s="374"/>
      <c r="BR53" s="374"/>
      <c r="BS53" s="374"/>
      <c r="BT53" s="374"/>
      <c r="BU53" s="374"/>
      <c r="BV53" s="374"/>
      <c r="BW53" s="374"/>
      <c r="BX53" s="374"/>
      <c r="BY53" s="374"/>
      <c r="BZ53" s="374"/>
      <c r="CA53" s="374"/>
      <c r="CB53" s="374"/>
      <c r="CC53" s="374"/>
      <c r="CD53" s="374"/>
      <c r="CE53" s="374"/>
      <c r="CF53" s="374"/>
      <c r="CG53" s="374"/>
      <c r="CH53" s="374"/>
      <c r="CI53" s="374"/>
      <c r="CJ53" s="374"/>
      <c r="CK53" s="374"/>
      <c r="CL53" s="374"/>
      <c r="CM53" s="374"/>
      <c r="CN53" s="374"/>
      <c r="CO53" s="374"/>
      <c r="CP53" s="374"/>
      <c r="CQ53" s="374"/>
      <c r="CR53" s="374"/>
      <c r="CS53" s="374"/>
      <c r="CT53" s="374"/>
      <c r="CU53" s="374"/>
      <c r="CV53" s="374"/>
      <c r="CW53" s="374"/>
      <c r="CX53" s="374"/>
      <c r="CY53" s="374"/>
      <c r="CZ53" s="374"/>
      <c r="DA53" s="374"/>
      <c r="DB53" s="374"/>
      <c r="DC53" s="374"/>
      <c r="DD53" s="374"/>
      <c r="DE53" s="374"/>
      <c r="DF53" s="374"/>
      <c r="DG53" s="374"/>
      <c r="DH53" s="374"/>
      <c r="DI53" s="374"/>
      <c r="DJ53" s="374"/>
      <c r="DK53" s="374"/>
      <c r="DL53" s="374"/>
      <c r="DM53" s="374"/>
      <c r="DN53" s="374"/>
      <c r="DO53" s="374"/>
      <c r="DP53" s="374"/>
      <c r="DQ53" s="374"/>
      <c r="DR53" s="374"/>
      <c r="DS53" s="374"/>
      <c r="DT53" s="374"/>
      <c r="DU53" s="374"/>
      <c r="DV53" s="374"/>
      <c r="DW53" s="374"/>
      <c r="DX53" s="374"/>
      <c r="DY53" s="374"/>
      <c r="DZ53" s="374"/>
      <c r="EA53" s="374"/>
      <c r="EB53" s="374"/>
      <c r="EC53" s="374"/>
      <c r="ED53" s="374"/>
      <c r="EE53" s="374"/>
      <c r="EF53" s="374"/>
      <c r="EG53" s="374"/>
      <c r="EH53" s="374"/>
      <c r="EI53" s="374"/>
      <c r="EJ53" s="374"/>
      <c r="EK53" s="374"/>
      <c r="EL53" s="374"/>
      <c r="EM53" s="374"/>
      <c r="EN53" s="374"/>
      <c r="EO53" s="374"/>
      <c r="EP53" s="374"/>
      <c r="EQ53" s="374"/>
      <c r="ER53" s="374"/>
      <c r="ES53" s="374"/>
      <c r="ET53" s="374"/>
      <c r="EU53" s="374"/>
      <c r="EV53" s="374"/>
      <c r="EW53" s="374"/>
      <c r="EX53" s="374"/>
      <c r="EY53" s="374"/>
      <c r="EZ53" s="374"/>
      <c r="FA53" s="374"/>
      <c r="FB53" s="374"/>
      <c r="FC53" s="374"/>
      <c r="FD53" s="374"/>
      <c r="FE53" s="374"/>
      <c r="FF53" s="374"/>
      <c r="FG53" s="374"/>
      <c r="FH53" s="374"/>
      <c r="FI53" s="374"/>
      <c r="FJ53" s="374"/>
      <c r="FK53" s="374"/>
      <c r="FL53" s="374"/>
      <c r="FM53" s="374"/>
      <c r="FN53" s="374"/>
      <c r="FO53" s="374"/>
      <c r="FP53" s="374"/>
      <c r="FQ53" s="374"/>
      <c r="FR53" s="374"/>
      <c r="FS53" s="374"/>
      <c r="FT53" s="374"/>
      <c r="FU53" s="374"/>
      <c r="FV53" s="374"/>
      <c r="FW53" s="374"/>
      <c r="FX53" s="374"/>
      <c r="FY53" s="374"/>
      <c r="FZ53" s="374"/>
      <c r="GA53" s="374"/>
      <c r="GB53" s="374"/>
      <c r="GC53" s="374"/>
      <c r="GD53" s="374"/>
      <c r="GE53" s="374"/>
      <c r="GF53" s="374"/>
      <c r="GG53" s="374"/>
      <c r="GH53" s="374"/>
      <c r="GI53" s="374"/>
      <c r="GJ53" s="374"/>
      <c r="GK53" s="374"/>
      <c r="GL53" s="374"/>
      <c r="GM53" s="374"/>
      <c r="GN53" s="374"/>
      <c r="GO53" s="374"/>
      <c r="GP53" s="374"/>
      <c r="GQ53" s="374"/>
      <c r="GR53" s="374"/>
      <c r="GS53" s="374"/>
      <c r="GT53" s="374"/>
      <c r="GU53" s="374"/>
      <c r="GV53" s="374"/>
      <c r="GW53" s="374"/>
      <c r="GX53" s="374"/>
      <c r="GY53" s="374"/>
      <c r="GZ53" s="374"/>
      <c r="HA53" s="374"/>
      <c r="HB53" s="374"/>
      <c r="HC53" s="374"/>
      <c r="HD53" s="374"/>
      <c r="HE53" s="374"/>
      <c r="HF53" s="374"/>
      <c r="HG53" s="374"/>
      <c r="HH53" s="374"/>
      <c r="HI53" s="374"/>
      <c r="HJ53" s="374"/>
      <c r="HK53" s="374"/>
      <c r="HL53" s="374"/>
      <c r="HM53" s="374"/>
      <c r="HN53" s="374"/>
      <c r="HO53" s="374"/>
      <c r="HP53" s="374"/>
      <c r="HQ53" s="374"/>
      <c r="HR53" s="374"/>
      <c r="HS53" s="374"/>
      <c r="HT53" s="374"/>
      <c r="HU53" s="374"/>
      <c r="HV53" s="374"/>
      <c r="HW53" s="374"/>
      <c r="HX53" s="374"/>
      <c r="HY53" s="374"/>
      <c r="HZ53" s="374"/>
      <c r="IA53" s="374"/>
      <c r="IB53" s="374"/>
      <c r="IC53" s="374"/>
      <c r="ID53" s="374"/>
      <c r="IE53" s="374"/>
      <c r="IF53" s="374"/>
      <c r="IG53" s="374"/>
      <c r="IH53" s="374"/>
      <c r="II53" s="374"/>
      <c r="IJ53" s="374"/>
      <c r="IK53" s="374"/>
      <c r="IL53" s="374"/>
      <c r="IM53" s="374"/>
      <c r="IN53" s="374"/>
      <c r="IO53" s="374"/>
      <c r="IP53" s="374"/>
      <c r="IQ53" s="374"/>
      <c r="IR53" s="374"/>
      <c r="IS53" s="374"/>
      <c r="IT53" s="374"/>
      <c r="IU53" s="374"/>
    </row>
    <row r="54" spans="1:255" s="375" customFormat="1" ht="33.75" hidden="1" customHeight="1">
      <c r="A54" s="391" t="s">
        <v>23</v>
      </c>
      <c r="B54" s="392" t="s">
        <v>16</v>
      </c>
      <c r="C54" s="393">
        <f>SUM(C53)</f>
        <v>21014</v>
      </c>
      <c r="D54" s="393">
        <f>SUM(D53)</f>
        <v>21401</v>
      </c>
      <c r="E54" s="393">
        <f>SUM(E53)</f>
        <v>21859.5</v>
      </c>
      <c r="F54" s="393">
        <f>SUM(F53)</f>
        <v>23084</v>
      </c>
      <c r="G54" s="393">
        <f>SUM(G53)</f>
        <v>23633</v>
      </c>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c r="BF54" s="374"/>
      <c r="BG54" s="374"/>
      <c r="BH54" s="374"/>
      <c r="BI54" s="374"/>
      <c r="BJ54" s="374"/>
      <c r="BK54" s="374"/>
      <c r="BL54" s="374"/>
      <c r="BM54" s="374"/>
      <c r="BN54" s="374"/>
      <c r="BO54" s="374"/>
      <c r="BP54" s="374"/>
      <c r="BQ54" s="374"/>
      <c r="BR54" s="374"/>
      <c r="BS54" s="374"/>
      <c r="BT54" s="374"/>
      <c r="BU54" s="374"/>
      <c r="BV54" s="374"/>
      <c r="BW54" s="374"/>
      <c r="BX54" s="374"/>
      <c r="BY54" s="374"/>
      <c r="BZ54" s="374"/>
      <c r="CA54" s="374"/>
      <c r="CB54" s="374"/>
      <c r="CC54" s="374"/>
      <c r="CD54" s="374"/>
      <c r="CE54" s="374"/>
      <c r="CF54" s="374"/>
      <c r="CG54" s="374"/>
      <c r="CH54" s="374"/>
      <c r="CI54" s="374"/>
      <c r="CJ54" s="374"/>
      <c r="CK54" s="374"/>
      <c r="CL54" s="374"/>
      <c r="CM54" s="374"/>
      <c r="CN54" s="374"/>
      <c r="CO54" s="374"/>
      <c r="CP54" s="374"/>
      <c r="CQ54" s="374"/>
      <c r="CR54" s="374"/>
      <c r="CS54" s="374"/>
      <c r="CT54" s="374"/>
      <c r="CU54" s="374"/>
      <c r="CV54" s="374"/>
      <c r="CW54" s="374"/>
      <c r="CX54" s="374"/>
      <c r="CY54" s="374"/>
      <c r="CZ54" s="374"/>
      <c r="DA54" s="374"/>
      <c r="DB54" s="374"/>
      <c r="DC54" s="374"/>
      <c r="DD54" s="374"/>
      <c r="DE54" s="374"/>
      <c r="DF54" s="374"/>
      <c r="DG54" s="374"/>
      <c r="DH54" s="374"/>
      <c r="DI54" s="374"/>
      <c r="DJ54" s="374"/>
      <c r="DK54" s="374"/>
      <c r="DL54" s="374"/>
      <c r="DM54" s="374"/>
      <c r="DN54" s="374"/>
      <c r="DO54" s="374"/>
      <c r="DP54" s="374"/>
      <c r="DQ54" s="374"/>
      <c r="DR54" s="374"/>
      <c r="DS54" s="374"/>
      <c r="DT54" s="374"/>
      <c r="DU54" s="374"/>
      <c r="DV54" s="374"/>
      <c r="DW54" s="374"/>
      <c r="DX54" s="374"/>
      <c r="DY54" s="374"/>
      <c r="DZ54" s="374"/>
      <c r="EA54" s="374"/>
      <c r="EB54" s="374"/>
      <c r="EC54" s="374"/>
      <c r="ED54" s="374"/>
      <c r="EE54" s="374"/>
      <c r="EF54" s="374"/>
      <c r="EG54" s="374"/>
      <c r="EH54" s="374"/>
      <c r="EI54" s="374"/>
      <c r="EJ54" s="374"/>
      <c r="EK54" s="374"/>
      <c r="EL54" s="374"/>
      <c r="EM54" s="374"/>
      <c r="EN54" s="374"/>
      <c r="EO54" s="374"/>
      <c r="EP54" s="374"/>
      <c r="EQ54" s="374"/>
      <c r="ER54" s="374"/>
      <c r="ES54" s="374"/>
      <c r="ET54" s="374"/>
      <c r="EU54" s="374"/>
      <c r="EV54" s="374"/>
      <c r="EW54" s="374"/>
      <c r="EX54" s="374"/>
      <c r="EY54" s="374"/>
      <c r="EZ54" s="374"/>
      <c r="FA54" s="374"/>
      <c r="FB54" s="374"/>
      <c r="FC54" s="374"/>
      <c r="FD54" s="374"/>
      <c r="FE54" s="374"/>
      <c r="FF54" s="374"/>
      <c r="FG54" s="374"/>
      <c r="FH54" s="374"/>
      <c r="FI54" s="374"/>
      <c r="FJ54" s="374"/>
      <c r="FK54" s="374"/>
      <c r="FL54" s="374"/>
      <c r="FM54" s="374"/>
      <c r="FN54" s="374"/>
      <c r="FO54" s="374"/>
      <c r="FP54" s="374"/>
      <c r="FQ54" s="374"/>
      <c r="FR54" s="374"/>
      <c r="FS54" s="374"/>
      <c r="FT54" s="374"/>
      <c r="FU54" s="374"/>
      <c r="FV54" s="374"/>
      <c r="FW54" s="374"/>
      <c r="FX54" s="374"/>
      <c r="FY54" s="374"/>
      <c r="FZ54" s="374"/>
      <c r="GA54" s="374"/>
      <c r="GB54" s="374"/>
      <c r="GC54" s="374"/>
      <c r="GD54" s="374"/>
      <c r="GE54" s="374"/>
      <c r="GF54" s="374"/>
      <c r="GG54" s="374"/>
      <c r="GH54" s="374"/>
      <c r="GI54" s="374"/>
      <c r="GJ54" s="374"/>
      <c r="GK54" s="374"/>
      <c r="GL54" s="374"/>
      <c r="GM54" s="374"/>
      <c r="GN54" s="374"/>
      <c r="GO54" s="374"/>
      <c r="GP54" s="374"/>
      <c r="GQ54" s="374"/>
      <c r="GR54" s="374"/>
      <c r="GS54" s="374"/>
      <c r="GT54" s="374"/>
      <c r="GU54" s="374"/>
      <c r="GV54" s="374"/>
      <c r="GW54" s="374"/>
      <c r="GX54" s="374"/>
      <c r="GY54" s="374"/>
      <c r="GZ54" s="374"/>
      <c r="HA54" s="374"/>
      <c r="HB54" s="374"/>
      <c r="HC54" s="374"/>
      <c r="HD54" s="374"/>
      <c r="HE54" s="374"/>
      <c r="HF54" s="374"/>
      <c r="HG54" s="374"/>
      <c r="HH54" s="374"/>
      <c r="HI54" s="374"/>
      <c r="HJ54" s="374"/>
      <c r="HK54" s="374"/>
      <c r="HL54" s="374"/>
      <c r="HM54" s="374"/>
      <c r="HN54" s="374"/>
      <c r="HO54" s="374"/>
      <c r="HP54" s="374"/>
      <c r="HQ54" s="374"/>
      <c r="HR54" s="374"/>
      <c r="HS54" s="374"/>
      <c r="HT54" s="374"/>
      <c r="HU54" s="374"/>
      <c r="HV54" s="374"/>
      <c r="HW54" s="374"/>
      <c r="HX54" s="374"/>
      <c r="HY54" s="374"/>
      <c r="HZ54" s="374"/>
      <c r="IA54" s="374"/>
      <c r="IB54" s="374"/>
      <c r="IC54" s="374"/>
      <c r="ID54" s="374"/>
      <c r="IE54" s="374"/>
      <c r="IF54" s="374"/>
      <c r="IG54" s="374"/>
      <c r="IH54" s="374"/>
      <c r="II54" s="374"/>
      <c r="IJ54" s="374"/>
      <c r="IK54" s="374"/>
      <c r="IL54" s="374"/>
      <c r="IM54" s="374"/>
      <c r="IN54" s="374"/>
      <c r="IO54" s="374"/>
      <c r="IP54" s="374"/>
      <c r="IQ54" s="374"/>
      <c r="IR54" s="374"/>
      <c r="IS54" s="374"/>
      <c r="IT54" s="374"/>
      <c r="IU54" s="374"/>
    </row>
  </sheetData>
  <mergeCells count="36">
    <mergeCell ref="A28:G28"/>
    <mergeCell ref="A27:G27"/>
    <mergeCell ref="A26:G26"/>
    <mergeCell ref="A20:G20"/>
    <mergeCell ref="A21:G21"/>
    <mergeCell ref="A22:G22"/>
    <mergeCell ref="A24:G24"/>
    <mergeCell ref="A47:A48"/>
    <mergeCell ref="B47:B48"/>
    <mergeCell ref="E47:G47"/>
    <mergeCell ref="A44:XFD44"/>
    <mergeCell ref="A29:G29"/>
    <mergeCell ref="A30:A31"/>
    <mergeCell ref="B30:B31"/>
    <mergeCell ref="E30:G30"/>
    <mergeCell ref="B33:H33"/>
    <mergeCell ref="A34:G34"/>
    <mergeCell ref="A35:G35"/>
    <mergeCell ref="B36:B37"/>
    <mergeCell ref="E36:G36"/>
    <mergeCell ref="D9:G9"/>
    <mergeCell ref="D10:G10"/>
    <mergeCell ref="D11:G11"/>
    <mergeCell ref="A51:A52"/>
    <mergeCell ref="B51:B52"/>
    <mergeCell ref="E51:G51"/>
    <mergeCell ref="D12:G12"/>
    <mergeCell ref="A15:G15"/>
    <mergeCell ref="A16:G16"/>
    <mergeCell ref="A17:G17"/>
    <mergeCell ref="A18:G18"/>
    <mergeCell ref="A23:G23"/>
    <mergeCell ref="A25:G25"/>
    <mergeCell ref="A41:G41"/>
    <mergeCell ref="A43:G43"/>
    <mergeCell ref="A45:G45"/>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9"/>
  <sheetViews>
    <sheetView view="pageBreakPreview" topLeftCell="A19" zoomScaleNormal="70" zoomScaleSheetLayoutView="100" workbookViewId="0">
      <selection activeCell="A47" sqref="A47:G47"/>
    </sheetView>
  </sheetViews>
  <sheetFormatPr defaultRowHeight="15"/>
  <cols>
    <col min="1" max="1" width="44.42578125" style="170" customWidth="1"/>
    <col min="2" max="2" width="19.42578125" style="170" customWidth="1"/>
    <col min="3" max="7" width="14.140625" style="134" customWidth="1"/>
    <col min="8" max="8" width="32.85546875" style="134" customWidth="1"/>
    <col min="9" max="9" width="11" style="140" customWidth="1"/>
    <col min="10" max="10" width="11.140625" style="134" customWidth="1"/>
    <col min="11" max="12" width="13.28515625" style="134" customWidth="1"/>
    <col min="13" max="13" width="13.85546875" style="134" customWidth="1"/>
    <col min="14" max="17" width="9.140625" style="134" customWidth="1"/>
    <col min="18" max="256" width="9.140625" style="134"/>
    <col min="257" max="257" width="46.140625" style="134" customWidth="1"/>
    <col min="258" max="258" width="30.7109375" style="134" customWidth="1"/>
    <col min="259" max="259" width="20.85546875" style="134" customWidth="1"/>
    <col min="260" max="261" width="20.42578125" style="134" customWidth="1"/>
    <col min="262" max="262" width="14.7109375" style="134" customWidth="1"/>
    <col min="263" max="263" width="14" style="134" customWidth="1"/>
    <col min="264" max="264" width="32.85546875" style="134" customWidth="1"/>
    <col min="265" max="265" width="11" style="134" customWidth="1"/>
    <col min="266" max="266" width="11.140625" style="134" customWidth="1"/>
    <col min="267" max="268" width="13.28515625" style="134" customWidth="1"/>
    <col min="269" max="269" width="13.85546875" style="134" customWidth="1"/>
    <col min="270" max="273" width="9.140625" style="134" customWidth="1"/>
    <col min="274" max="512" width="9.140625" style="134"/>
    <col min="513" max="513" width="46.140625" style="134" customWidth="1"/>
    <col min="514" max="514" width="30.7109375" style="134" customWidth="1"/>
    <col min="515" max="515" width="20.85546875" style="134" customWidth="1"/>
    <col min="516" max="517" width="20.42578125" style="134" customWidth="1"/>
    <col min="518" max="518" width="14.7109375" style="134" customWidth="1"/>
    <col min="519" max="519" width="14" style="134" customWidth="1"/>
    <col min="520" max="520" width="32.85546875" style="134" customWidth="1"/>
    <col min="521" max="521" width="11" style="134" customWidth="1"/>
    <col min="522" max="522" width="11.140625" style="134" customWidth="1"/>
    <col min="523" max="524" width="13.28515625" style="134" customWidth="1"/>
    <col min="525" max="525" width="13.85546875" style="134" customWidth="1"/>
    <col min="526" max="529" width="9.140625" style="134" customWidth="1"/>
    <col min="530" max="768" width="9.140625" style="134"/>
    <col min="769" max="769" width="46.140625" style="134" customWidth="1"/>
    <col min="770" max="770" width="30.7109375" style="134" customWidth="1"/>
    <col min="771" max="771" width="20.85546875" style="134" customWidth="1"/>
    <col min="772" max="773" width="20.42578125" style="134" customWidth="1"/>
    <col min="774" max="774" width="14.7109375" style="134" customWidth="1"/>
    <col min="775" max="775" width="14" style="134" customWidth="1"/>
    <col min="776" max="776" width="32.85546875" style="134" customWidth="1"/>
    <col min="777" max="777" width="11" style="134" customWidth="1"/>
    <col min="778" max="778" width="11.140625" style="134" customWidth="1"/>
    <col min="779" max="780" width="13.28515625" style="134" customWidth="1"/>
    <col min="781" max="781" width="13.85546875" style="134" customWidth="1"/>
    <col min="782" max="785" width="9.140625" style="134" customWidth="1"/>
    <col min="786" max="1024" width="9.140625" style="134"/>
    <col min="1025" max="1025" width="46.140625" style="134" customWidth="1"/>
    <col min="1026" max="1026" width="30.7109375" style="134" customWidth="1"/>
    <col min="1027" max="1027" width="20.85546875" style="134" customWidth="1"/>
    <col min="1028" max="1029" width="20.42578125" style="134" customWidth="1"/>
    <col min="1030" max="1030" width="14.7109375" style="134" customWidth="1"/>
    <col min="1031" max="1031" width="14" style="134" customWidth="1"/>
    <col min="1032" max="1032" width="32.85546875" style="134" customWidth="1"/>
    <col min="1033" max="1033" width="11" style="134" customWidth="1"/>
    <col min="1034" max="1034" width="11.140625" style="134" customWidth="1"/>
    <col min="1035" max="1036" width="13.28515625" style="134" customWidth="1"/>
    <col min="1037" max="1037" width="13.85546875" style="134" customWidth="1"/>
    <col min="1038" max="1041" width="9.140625" style="134" customWidth="1"/>
    <col min="1042" max="1280" width="9.140625" style="134"/>
    <col min="1281" max="1281" width="46.140625" style="134" customWidth="1"/>
    <col min="1282" max="1282" width="30.7109375" style="134" customWidth="1"/>
    <col min="1283" max="1283" width="20.85546875" style="134" customWidth="1"/>
    <col min="1284" max="1285" width="20.42578125" style="134" customWidth="1"/>
    <col min="1286" max="1286" width="14.7109375" style="134" customWidth="1"/>
    <col min="1287" max="1287" width="14" style="134" customWidth="1"/>
    <col min="1288" max="1288" width="32.85546875" style="134" customWidth="1"/>
    <col min="1289" max="1289" width="11" style="134" customWidth="1"/>
    <col min="1290" max="1290" width="11.140625" style="134" customWidth="1"/>
    <col min="1291" max="1292" width="13.28515625" style="134" customWidth="1"/>
    <col min="1293" max="1293" width="13.85546875" style="134" customWidth="1"/>
    <col min="1294" max="1297" width="9.140625" style="134" customWidth="1"/>
    <col min="1298" max="1536" width="9.140625" style="134"/>
    <col min="1537" max="1537" width="46.140625" style="134" customWidth="1"/>
    <col min="1538" max="1538" width="30.7109375" style="134" customWidth="1"/>
    <col min="1539" max="1539" width="20.85546875" style="134" customWidth="1"/>
    <col min="1540" max="1541" width="20.42578125" style="134" customWidth="1"/>
    <col min="1542" max="1542" width="14.7109375" style="134" customWidth="1"/>
    <col min="1543" max="1543" width="14" style="134" customWidth="1"/>
    <col min="1544" max="1544" width="32.85546875" style="134" customWidth="1"/>
    <col min="1545" max="1545" width="11" style="134" customWidth="1"/>
    <col min="1546" max="1546" width="11.140625" style="134" customWidth="1"/>
    <col min="1547" max="1548" width="13.28515625" style="134" customWidth="1"/>
    <col min="1549" max="1549" width="13.85546875" style="134" customWidth="1"/>
    <col min="1550" max="1553" width="9.140625" style="134" customWidth="1"/>
    <col min="1554" max="1792" width="9.140625" style="134"/>
    <col min="1793" max="1793" width="46.140625" style="134" customWidth="1"/>
    <col min="1794" max="1794" width="30.7109375" style="134" customWidth="1"/>
    <col min="1795" max="1795" width="20.85546875" style="134" customWidth="1"/>
    <col min="1796" max="1797" width="20.42578125" style="134" customWidth="1"/>
    <col min="1798" max="1798" width="14.7109375" style="134" customWidth="1"/>
    <col min="1799" max="1799" width="14" style="134" customWidth="1"/>
    <col min="1800" max="1800" width="32.85546875" style="134" customWidth="1"/>
    <col min="1801" max="1801" width="11" style="134" customWidth="1"/>
    <col min="1802" max="1802" width="11.140625" style="134" customWidth="1"/>
    <col min="1803" max="1804" width="13.28515625" style="134" customWidth="1"/>
    <col min="1805" max="1805" width="13.85546875" style="134" customWidth="1"/>
    <col min="1806" max="1809" width="9.140625" style="134" customWidth="1"/>
    <col min="1810" max="2048" width="9.140625" style="134"/>
    <col min="2049" max="2049" width="46.140625" style="134" customWidth="1"/>
    <col min="2050" max="2050" width="30.7109375" style="134" customWidth="1"/>
    <col min="2051" max="2051" width="20.85546875" style="134" customWidth="1"/>
    <col min="2052" max="2053" width="20.42578125" style="134" customWidth="1"/>
    <col min="2054" max="2054" width="14.7109375" style="134" customWidth="1"/>
    <col min="2055" max="2055" width="14" style="134" customWidth="1"/>
    <col min="2056" max="2056" width="32.85546875" style="134" customWidth="1"/>
    <col min="2057" max="2057" width="11" style="134" customWidth="1"/>
    <col min="2058" max="2058" width="11.140625" style="134" customWidth="1"/>
    <col min="2059" max="2060" width="13.28515625" style="134" customWidth="1"/>
    <col min="2061" max="2061" width="13.85546875" style="134" customWidth="1"/>
    <col min="2062" max="2065" width="9.140625" style="134" customWidth="1"/>
    <col min="2066" max="2304" width="9.140625" style="134"/>
    <col min="2305" max="2305" width="46.140625" style="134" customWidth="1"/>
    <col min="2306" max="2306" width="30.7109375" style="134" customWidth="1"/>
    <col min="2307" max="2307" width="20.85546875" style="134" customWidth="1"/>
    <col min="2308" max="2309" width="20.42578125" style="134" customWidth="1"/>
    <col min="2310" max="2310" width="14.7109375" style="134" customWidth="1"/>
    <col min="2311" max="2311" width="14" style="134" customWidth="1"/>
    <col min="2312" max="2312" width="32.85546875" style="134" customWidth="1"/>
    <col min="2313" max="2313" width="11" style="134" customWidth="1"/>
    <col min="2314" max="2314" width="11.140625" style="134" customWidth="1"/>
    <col min="2315" max="2316" width="13.28515625" style="134" customWidth="1"/>
    <col min="2317" max="2317" width="13.85546875" style="134" customWidth="1"/>
    <col min="2318" max="2321" width="9.140625" style="134" customWidth="1"/>
    <col min="2322" max="2560" width="9.140625" style="134"/>
    <col min="2561" max="2561" width="46.140625" style="134" customWidth="1"/>
    <col min="2562" max="2562" width="30.7109375" style="134" customWidth="1"/>
    <col min="2563" max="2563" width="20.85546875" style="134" customWidth="1"/>
    <col min="2564" max="2565" width="20.42578125" style="134" customWidth="1"/>
    <col min="2566" max="2566" width="14.7109375" style="134" customWidth="1"/>
    <col min="2567" max="2567" width="14" style="134" customWidth="1"/>
    <col min="2568" max="2568" width="32.85546875" style="134" customWidth="1"/>
    <col min="2569" max="2569" width="11" style="134" customWidth="1"/>
    <col min="2570" max="2570" width="11.140625" style="134" customWidth="1"/>
    <col min="2571" max="2572" width="13.28515625" style="134" customWidth="1"/>
    <col min="2573" max="2573" width="13.85546875" style="134" customWidth="1"/>
    <col min="2574" max="2577" width="9.140625" style="134" customWidth="1"/>
    <col min="2578" max="2816" width="9.140625" style="134"/>
    <col min="2817" max="2817" width="46.140625" style="134" customWidth="1"/>
    <col min="2818" max="2818" width="30.7109375" style="134" customWidth="1"/>
    <col min="2819" max="2819" width="20.85546875" style="134" customWidth="1"/>
    <col min="2820" max="2821" width="20.42578125" style="134" customWidth="1"/>
    <col min="2822" max="2822" width="14.7109375" style="134" customWidth="1"/>
    <col min="2823" max="2823" width="14" style="134" customWidth="1"/>
    <col min="2824" max="2824" width="32.85546875" style="134" customWidth="1"/>
    <col min="2825" max="2825" width="11" style="134" customWidth="1"/>
    <col min="2826" max="2826" width="11.140625" style="134" customWidth="1"/>
    <col min="2827" max="2828" width="13.28515625" style="134" customWidth="1"/>
    <col min="2829" max="2829" width="13.85546875" style="134" customWidth="1"/>
    <col min="2830" max="2833" width="9.140625" style="134" customWidth="1"/>
    <col min="2834" max="3072" width="9.140625" style="134"/>
    <col min="3073" max="3073" width="46.140625" style="134" customWidth="1"/>
    <col min="3074" max="3074" width="30.7109375" style="134" customWidth="1"/>
    <col min="3075" max="3075" width="20.85546875" style="134" customWidth="1"/>
    <col min="3076" max="3077" width="20.42578125" style="134" customWidth="1"/>
    <col min="3078" max="3078" width="14.7109375" style="134" customWidth="1"/>
    <col min="3079" max="3079" width="14" style="134" customWidth="1"/>
    <col min="3080" max="3080" width="32.85546875" style="134" customWidth="1"/>
    <col min="3081" max="3081" width="11" style="134" customWidth="1"/>
    <col min="3082" max="3082" width="11.140625" style="134" customWidth="1"/>
    <col min="3083" max="3084" width="13.28515625" style="134" customWidth="1"/>
    <col min="3085" max="3085" width="13.85546875" style="134" customWidth="1"/>
    <col min="3086" max="3089" width="9.140625" style="134" customWidth="1"/>
    <col min="3090" max="3328" width="9.140625" style="134"/>
    <col min="3329" max="3329" width="46.140625" style="134" customWidth="1"/>
    <col min="3330" max="3330" width="30.7109375" style="134" customWidth="1"/>
    <col min="3331" max="3331" width="20.85546875" style="134" customWidth="1"/>
    <col min="3332" max="3333" width="20.42578125" style="134" customWidth="1"/>
    <col min="3334" max="3334" width="14.7109375" style="134" customWidth="1"/>
    <col min="3335" max="3335" width="14" style="134" customWidth="1"/>
    <col min="3336" max="3336" width="32.85546875" style="134" customWidth="1"/>
    <col min="3337" max="3337" width="11" style="134" customWidth="1"/>
    <col min="3338" max="3338" width="11.140625" style="134" customWidth="1"/>
    <col min="3339" max="3340" width="13.28515625" style="134" customWidth="1"/>
    <col min="3341" max="3341" width="13.85546875" style="134" customWidth="1"/>
    <col min="3342" max="3345" width="9.140625" style="134" customWidth="1"/>
    <col min="3346" max="3584" width="9.140625" style="134"/>
    <col min="3585" max="3585" width="46.140625" style="134" customWidth="1"/>
    <col min="3586" max="3586" width="30.7109375" style="134" customWidth="1"/>
    <col min="3587" max="3587" width="20.85546875" style="134" customWidth="1"/>
    <col min="3588" max="3589" width="20.42578125" style="134" customWidth="1"/>
    <col min="3590" max="3590" width="14.7109375" style="134" customWidth="1"/>
    <col min="3591" max="3591" width="14" style="134" customWidth="1"/>
    <col min="3592" max="3592" width="32.85546875" style="134" customWidth="1"/>
    <col min="3593" max="3593" width="11" style="134" customWidth="1"/>
    <col min="3594" max="3594" width="11.140625" style="134" customWidth="1"/>
    <col min="3595" max="3596" width="13.28515625" style="134" customWidth="1"/>
    <col min="3597" max="3597" width="13.85546875" style="134" customWidth="1"/>
    <col min="3598" max="3601" width="9.140625" style="134" customWidth="1"/>
    <col min="3602" max="3840" width="9.140625" style="134"/>
    <col min="3841" max="3841" width="46.140625" style="134" customWidth="1"/>
    <col min="3842" max="3842" width="30.7109375" style="134" customWidth="1"/>
    <col min="3843" max="3843" width="20.85546875" style="134" customWidth="1"/>
    <col min="3844" max="3845" width="20.42578125" style="134" customWidth="1"/>
    <col min="3846" max="3846" width="14.7109375" style="134" customWidth="1"/>
    <col min="3847" max="3847" width="14" style="134" customWidth="1"/>
    <col min="3848" max="3848" width="32.85546875" style="134" customWidth="1"/>
    <col min="3849" max="3849" width="11" style="134" customWidth="1"/>
    <col min="3850" max="3850" width="11.140625" style="134" customWidth="1"/>
    <col min="3851" max="3852" width="13.28515625" style="134" customWidth="1"/>
    <col min="3853" max="3853" width="13.85546875" style="134" customWidth="1"/>
    <col min="3854" max="3857" width="9.140625" style="134" customWidth="1"/>
    <col min="3858" max="4096" width="9.140625" style="134"/>
    <col min="4097" max="4097" width="46.140625" style="134" customWidth="1"/>
    <col min="4098" max="4098" width="30.7109375" style="134" customWidth="1"/>
    <col min="4099" max="4099" width="20.85546875" style="134" customWidth="1"/>
    <col min="4100" max="4101" width="20.42578125" style="134" customWidth="1"/>
    <col min="4102" max="4102" width="14.7109375" style="134" customWidth="1"/>
    <col min="4103" max="4103" width="14" style="134" customWidth="1"/>
    <col min="4104" max="4104" width="32.85546875" style="134" customWidth="1"/>
    <col min="4105" max="4105" width="11" style="134" customWidth="1"/>
    <col min="4106" max="4106" width="11.140625" style="134" customWidth="1"/>
    <col min="4107" max="4108" width="13.28515625" style="134" customWidth="1"/>
    <col min="4109" max="4109" width="13.85546875" style="134" customWidth="1"/>
    <col min="4110" max="4113" width="9.140625" style="134" customWidth="1"/>
    <col min="4114" max="4352" width="9.140625" style="134"/>
    <col min="4353" max="4353" width="46.140625" style="134" customWidth="1"/>
    <col min="4354" max="4354" width="30.7109375" style="134" customWidth="1"/>
    <col min="4355" max="4355" width="20.85546875" style="134" customWidth="1"/>
    <col min="4356" max="4357" width="20.42578125" style="134" customWidth="1"/>
    <col min="4358" max="4358" width="14.7109375" style="134" customWidth="1"/>
    <col min="4359" max="4359" width="14" style="134" customWidth="1"/>
    <col min="4360" max="4360" width="32.85546875" style="134" customWidth="1"/>
    <col min="4361" max="4361" width="11" style="134" customWidth="1"/>
    <col min="4362" max="4362" width="11.140625" style="134" customWidth="1"/>
    <col min="4363" max="4364" width="13.28515625" style="134" customWidth="1"/>
    <col min="4365" max="4365" width="13.85546875" style="134" customWidth="1"/>
    <col min="4366" max="4369" width="9.140625" style="134" customWidth="1"/>
    <col min="4370" max="4608" width="9.140625" style="134"/>
    <col min="4609" max="4609" width="46.140625" style="134" customWidth="1"/>
    <col min="4610" max="4610" width="30.7109375" style="134" customWidth="1"/>
    <col min="4611" max="4611" width="20.85546875" style="134" customWidth="1"/>
    <col min="4612" max="4613" width="20.42578125" style="134" customWidth="1"/>
    <col min="4614" max="4614" width="14.7109375" style="134" customWidth="1"/>
    <col min="4615" max="4615" width="14" style="134" customWidth="1"/>
    <col min="4616" max="4616" width="32.85546875" style="134" customWidth="1"/>
    <col min="4617" max="4617" width="11" style="134" customWidth="1"/>
    <col min="4618" max="4618" width="11.140625" style="134" customWidth="1"/>
    <col min="4619" max="4620" width="13.28515625" style="134" customWidth="1"/>
    <col min="4621" max="4621" width="13.85546875" style="134" customWidth="1"/>
    <col min="4622" max="4625" width="9.140625" style="134" customWidth="1"/>
    <col min="4626" max="4864" width="9.140625" style="134"/>
    <col min="4865" max="4865" width="46.140625" style="134" customWidth="1"/>
    <col min="4866" max="4866" width="30.7109375" style="134" customWidth="1"/>
    <col min="4867" max="4867" width="20.85546875" style="134" customWidth="1"/>
    <col min="4868" max="4869" width="20.42578125" style="134" customWidth="1"/>
    <col min="4870" max="4870" width="14.7109375" style="134" customWidth="1"/>
    <col min="4871" max="4871" width="14" style="134" customWidth="1"/>
    <col min="4872" max="4872" width="32.85546875" style="134" customWidth="1"/>
    <col min="4873" max="4873" width="11" style="134" customWidth="1"/>
    <col min="4874" max="4874" width="11.140625" style="134" customWidth="1"/>
    <col min="4875" max="4876" width="13.28515625" style="134" customWidth="1"/>
    <col min="4877" max="4877" width="13.85546875" style="134" customWidth="1"/>
    <col min="4878" max="4881" width="9.140625" style="134" customWidth="1"/>
    <col min="4882" max="5120" width="9.140625" style="134"/>
    <col min="5121" max="5121" width="46.140625" style="134" customWidth="1"/>
    <col min="5122" max="5122" width="30.7109375" style="134" customWidth="1"/>
    <col min="5123" max="5123" width="20.85546875" style="134" customWidth="1"/>
    <col min="5124" max="5125" width="20.42578125" style="134" customWidth="1"/>
    <col min="5126" max="5126" width="14.7109375" style="134" customWidth="1"/>
    <col min="5127" max="5127" width="14" style="134" customWidth="1"/>
    <col min="5128" max="5128" width="32.85546875" style="134" customWidth="1"/>
    <col min="5129" max="5129" width="11" style="134" customWidth="1"/>
    <col min="5130" max="5130" width="11.140625" style="134" customWidth="1"/>
    <col min="5131" max="5132" width="13.28515625" style="134" customWidth="1"/>
    <col min="5133" max="5133" width="13.85546875" style="134" customWidth="1"/>
    <col min="5134" max="5137" width="9.140625" style="134" customWidth="1"/>
    <col min="5138" max="5376" width="9.140625" style="134"/>
    <col min="5377" max="5377" width="46.140625" style="134" customWidth="1"/>
    <col min="5378" max="5378" width="30.7109375" style="134" customWidth="1"/>
    <col min="5379" max="5379" width="20.85546875" style="134" customWidth="1"/>
    <col min="5380" max="5381" width="20.42578125" style="134" customWidth="1"/>
    <col min="5382" max="5382" width="14.7109375" style="134" customWidth="1"/>
    <col min="5383" max="5383" width="14" style="134" customWidth="1"/>
    <col min="5384" max="5384" width="32.85546875" style="134" customWidth="1"/>
    <col min="5385" max="5385" width="11" style="134" customWidth="1"/>
    <col min="5386" max="5386" width="11.140625" style="134" customWidth="1"/>
    <col min="5387" max="5388" width="13.28515625" style="134" customWidth="1"/>
    <col min="5389" max="5389" width="13.85546875" style="134" customWidth="1"/>
    <col min="5390" max="5393" width="9.140625" style="134" customWidth="1"/>
    <col min="5394" max="5632" width="9.140625" style="134"/>
    <col min="5633" max="5633" width="46.140625" style="134" customWidth="1"/>
    <col min="5634" max="5634" width="30.7109375" style="134" customWidth="1"/>
    <col min="5635" max="5635" width="20.85546875" style="134" customWidth="1"/>
    <col min="5636" max="5637" width="20.42578125" style="134" customWidth="1"/>
    <col min="5638" max="5638" width="14.7109375" style="134" customWidth="1"/>
    <col min="5639" max="5639" width="14" style="134" customWidth="1"/>
    <col min="5640" max="5640" width="32.85546875" style="134" customWidth="1"/>
    <col min="5641" max="5641" width="11" style="134" customWidth="1"/>
    <col min="5642" max="5642" width="11.140625" style="134" customWidth="1"/>
    <col min="5643" max="5644" width="13.28515625" style="134" customWidth="1"/>
    <col min="5645" max="5645" width="13.85546875" style="134" customWidth="1"/>
    <col min="5646" max="5649" width="9.140625" style="134" customWidth="1"/>
    <col min="5650" max="5888" width="9.140625" style="134"/>
    <col min="5889" max="5889" width="46.140625" style="134" customWidth="1"/>
    <col min="5890" max="5890" width="30.7109375" style="134" customWidth="1"/>
    <col min="5891" max="5891" width="20.85546875" style="134" customWidth="1"/>
    <col min="5892" max="5893" width="20.42578125" style="134" customWidth="1"/>
    <col min="5894" max="5894" width="14.7109375" style="134" customWidth="1"/>
    <col min="5895" max="5895" width="14" style="134" customWidth="1"/>
    <col min="5896" max="5896" width="32.85546875" style="134" customWidth="1"/>
    <col min="5897" max="5897" width="11" style="134" customWidth="1"/>
    <col min="5898" max="5898" width="11.140625" style="134" customWidth="1"/>
    <col min="5899" max="5900" width="13.28515625" style="134" customWidth="1"/>
    <col min="5901" max="5901" width="13.85546875" style="134" customWidth="1"/>
    <col min="5902" max="5905" width="9.140625" style="134" customWidth="1"/>
    <col min="5906" max="6144" width="9.140625" style="134"/>
    <col min="6145" max="6145" width="46.140625" style="134" customWidth="1"/>
    <col min="6146" max="6146" width="30.7109375" style="134" customWidth="1"/>
    <col min="6147" max="6147" width="20.85546875" style="134" customWidth="1"/>
    <col min="6148" max="6149" width="20.42578125" style="134" customWidth="1"/>
    <col min="6150" max="6150" width="14.7109375" style="134" customWidth="1"/>
    <col min="6151" max="6151" width="14" style="134" customWidth="1"/>
    <col min="6152" max="6152" width="32.85546875" style="134" customWidth="1"/>
    <col min="6153" max="6153" width="11" style="134" customWidth="1"/>
    <col min="6154" max="6154" width="11.140625" style="134" customWidth="1"/>
    <col min="6155" max="6156" width="13.28515625" style="134" customWidth="1"/>
    <col min="6157" max="6157" width="13.85546875" style="134" customWidth="1"/>
    <col min="6158" max="6161" width="9.140625" style="134" customWidth="1"/>
    <col min="6162" max="6400" width="9.140625" style="134"/>
    <col min="6401" max="6401" width="46.140625" style="134" customWidth="1"/>
    <col min="6402" max="6402" width="30.7109375" style="134" customWidth="1"/>
    <col min="6403" max="6403" width="20.85546875" style="134" customWidth="1"/>
    <col min="6404" max="6405" width="20.42578125" style="134" customWidth="1"/>
    <col min="6406" max="6406" width="14.7109375" style="134" customWidth="1"/>
    <col min="6407" max="6407" width="14" style="134" customWidth="1"/>
    <col min="6408" max="6408" width="32.85546875" style="134" customWidth="1"/>
    <col min="6409" max="6409" width="11" style="134" customWidth="1"/>
    <col min="6410" max="6410" width="11.140625" style="134" customWidth="1"/>
    <col min="6411" max="6412" width="13.28515625" style="134" customWidth="1"/>
    <col min="6413" max="6413" width="13.85546875" style="134" customWidth="1"/>
    <col min="6414" max="6417" width="9.140625" style="134" customWidth="1"/>
    <col min="6418" max="6656" width="9.140625" style="134"/>
    <col min="6657" max="6657" width="46.140625" style="134" customWidth="1"/>
    <col min="6658" max="6658" width="30.7109375" style="134" customWidth="1"/>
    <col min="6659" max="6659" width="20.85546875" style="134" customWidth="1"/>
    <col min="6660" max="6661" width="20.42578125" style="134" customWidth="1"/>
    <col min="6662" max="6662" width="14.7109375" style="134" customWidth="1"/>
    <col min="6663" max="6663" width="14" style="134" customWidth="1"/>
    <col min="6664" max="6664" width="32.85546875" style="134" customWidth="1"/>
    <col min="6665" max="6665" width="11" style="134" customWidth="1"/>
    <col min="6666" max="6666" width="11.140625" style="134" customWidth="1"/>
    <col min="6667" max="6668" width="13.28515625" style="134" customWidth="1"/>
    <col min="6669" max="6669" width="13.85546875" style="134" customWidth="1"/>
    <col min="6670" max="6673" width="9.140625" style="134" customWidth="1"/>
    <col min="6674" max="6912" width="9.140625" style="134"/>
    <col min="6913" max="6913" width="46.140625" style="134" customWidth="1"/>
    <col min="6914" max="6914" width="30.7109375" style="134" customWidth="1"/>
    <col min="6915" max="6915" width="20.85546875" style="134" customWidth="1"/>
    <col min="6916" max="6917" width="20.42578125" style="134" customWidth="1"/>
    <col min="6918" max="6918" width="14.7109375" style="134" customWidth="1"/>
    <col min="6919" max="6919" width="14" style="134" customWidth="1"/>
    <col min="6920" max="6920" width="32.85546875" style="134" customWidth="1"/>
    <col min="6921" max="6921" width="11" style="134" customWidth="1"/>
    <col min="6922" max="6922" width="11.140625" style="134" customWidth="1"/>
    <col min="6923" max="6924" width="13.28515625" style="134" customWidth="1"/>
    <col min="6925" max="6925" width="13.85546875" style="134" customWidth="1"/>
    <col min="6926" max="6929" width="9.140625" style="134" customWidth="1"/>
    <col min="6930" max="7168" width="9.140625" style="134"/>
    <col min="7169" max="7169" width="46.140625" style="134" customWidth="1"/>
    <col min="7170" max="7170" width="30.7109375" style="134" customWidth="1"/>
    <col min="7171" max="7171" width="20.85546875" style="134" customWidth="1"/>
    <col min="7172" max="7173" width="20.42578125" style="134" customWidth="1"/>
    <col min="7174" max="7174" width="14.7109375" style="134" customWidth="1"/>
    <col min="7175" max="7175" width="14" style="134" customWidth="1"/>
    <col min="7176" max="7176" width="32.85546875" style="134" customWidth="1"/>
    <col min="7177" max="7177" width="11" style="134" customWidth="1"/>
    <col min="7178" max="7178" width="11.140625" style="134" customWidth="1"/>
    <col min="7179" max="7180" width="13.28515625" style="134" customWidth="1"/>
    <col min="7181" max="7181" width="13.85546875" style="134" customWidth="1"/>
    <col min="7182" max="7185" width="9.140625" style="134" customWidth="1"/>
    <col min="7186" max="7424" width="9.140625" style="134"/>
    <col min="7425" max="7425" width="46.140625" style="134" customWidth="1"/>
    <col min="7426" max="7426" width="30.7109375" style="134" customWidth="1"/>
    <col min="7427" max="7427" width="20.85546875" style="134" customWidth="1"/>
    <col min="7428" max="7429" width="20.42578125" style="134" customWidth="1"/>
    <col min="7430" max="7430" width="14.7109375" style="134" customWidth="1"/>
    <col min="7431" max="7431" width="14" style="134" customWidth="1"/>
    <col min="7432" max="7432" width="32.85546875" style="134" customWidth="1"/>
    <col min="7433" max="7433" width="11" style="134" customWidth="1"/>
    <col min="7434" max="7434" width="11.140625" style="134" customWidth="1"/>
    <col min="7435" max="7436" width="13.28515625" style="134" customWidth="1"/>
    <col min="7437" max="7437" width="13.85546875" style="134" customWidth="1"/>
    <col min="7438" max="7441" width="9.140625" style="134" customWidth="1"/>
    <col min="7442" max="7680" width="9.140625" style="134"/>
    <col min="7681" max="7681" width="46.140625" style="134" customWidth="1"/>
    <col min="7682" max="7682" width="30.7109375" style="134" customWidth="1"/>
    <col min="7683" max="7683" width="20.85546875" style="134" customWidth="1"/>
    <col min="7684" max="7685" width="20.42578125" style="134" customWidth="1"/>
    <col min="7686" max="7686" width="14.7109375" style="134" customWidth="1"/>
    <col min="7687" max="7687" width="14" style="134" customWidth="1"/>
    <col min="7688" max="7688" width="32.85546875" style="134" customWidth="1"/>
    <col min="7689" max="7689" width="11" style="134" customWidth="1"/>
    <col min="7690" max="7690" width="11.140625" style="134" customWidth="1"/>
    <col min="7691" max="7692" width="13.28515625" style="134" customWidth="1"/>
    <col min="7693" max="7693" width="13.85546875" style="134" customWidth="1"/>
    <col min="7694" max="7697" width="9.140625" style="134" customWidth="1"/>
    <col min="7698" max="7936" width="9.140625" style="134"/>
    <col min="7937" max="7937" width="46.140625" style="134" customWidth="1"/>
    <col min="7938" max="7938" width="30.7109375" style="134" customWidth="1"/>
    <col min="7939" max="7939" width="20.85546875" style="134" customWidth="1"/>
    <col min="7940" max="7941" width="20.42578125" style="134" customWidth="1"/>
    <col min="7942" max="7942" width="14.7109375" style="134" customWidth="1"/>
    <col min="7943" max="7943" width="14" style="134" customWidth="1"/>
    <col min="7944" max="7944" width="32.85546875" style="134" customWidth="1"/>
    <col min="7945" max="7945" width="11" style="134" customWidth="1"/>
    <col min="7946" max="7946" width="11.140625" style="134" customWidth="1"/>
    <col min="7947" max="7948" width="13.28515625" style="134" customWidth="1"/>
    <col min="7949" max="7949" width="13.85546875" style="134" customWidth="1"/>
    <col min="7950" max="7953" width="9.140625" style="134" customWidth="1"/>
    <col min="7954" max="8192" width="9.140625" style="134"/>
    <col min="8193" max="8193" width="46.140625" style="134" customWidth="1"/>
    <col min="8194" max="8194" width="30.7109375" style="134" customWidth="1"/>
    <col min="8195" max="8195" width="20.85546875" style="134" customWidth="1"/>
    <col min="8196" max="8197" width="20.42578125" style="134" customWidth="1"/>
    <col min="8198" max="8198" width="14.7109375" style="134" customWidth="1"/>
    <col min="8199" max="8199" width="14" style="134" customWidth="1"/>
    <col min="8200" max="8200" width="32.85546875" style="134" customWidth="1"/>
    <col min="8201" max="8201" width="11" style="134" customWidth="1"/>
    <col min="8202" max="8202" width="11.140625" style="134" customWidth="1"/>
    <col min="8203" max="8204" width="13.28515625" style="134" customWidth="1"/>
    <col min="8205" max="8205" width="13.85546875" style="134" customWidth="1"/>
    <col min="8206" max="8209" width="9.140625" style="134" customWidth="1"/>
    <col min="8210" max="8448" width="9.140625" style="134"/>
    <col min="8449" max="8449" width="46.140625" style="134" customWidth="1"/>
    <col min="8450" max="8450" width="30.7109375" style="134" customWidth="1"/>
    <col min="8451" max="8451" width="20.85546875" style="134" customWidth="1"/>
    <col min="8452" max="8453" width="20.42578125" style="134" customWidth="1"/>
    <col min="8454" max="8454" width="14.7109375" style="134" customWidth="1"/>
    <col min="8455" max="8455" width="14" style="134" customWidth="1"/>
    <col min="8456" max="8456" width="32.85546875" style="134" customWidth="1"/>
    <col min="8457" max="8457" width="11" style="134" customWidth="1"/>
    <col min="8458" max="8458" width="11.140625" style="134" customWidth="1"/>
    <col min="8459" max="8460" width="13.28515625" style="134" customWidth="1"/>
    <col min="8461" max="8461" width="13.85546875" style="134" customWidth="1"/>
    <col min="8462" max="8465" width="9.140625" style="134" customWidth="1"/>
    <col min="8466" max="8704" width="9.140625" style="134"/>
    <col min="8705" max="8705" width="46.140625" style="134" customWidth="1"/>
    <col min="8706" max="8706" width="30.7109375" style="134" customWidth="1"/>
    <col min="8707" max="8707" width="20.85546875" style="134" customWidth="1"/>
    <col min="8708" max="8709" width="20.42578125" style="134" customWidth="1"/>
    <col min="8710" max="8710" width="14.7109375" style="134" customWidth="1"/>
    <col min="8711" max="8711" width="14" style="134" customWidth="1"/>
    <col min="8712" max="8712" width="32.85546875" style="134" customWidth="1"/>
    <col min="8713" max="8713" width="11" style="134" customWidth="1"/>
    <col min="8714" max="8714" width="11.140625" style="134" customWidth="1"/>
    <col min="8715" max="8716" width="13.28515625" style="134" customWidth="1"/>
    <col min="8717" max="8717" width="13.85546875" style="134" customWidth="1"/>
    <col min="8718" max="8721" width="9.140625" style="134" customWidth="1"/>
    <col min="8722" max="8960" width="9.140625" style="134"/>
    <col min="8961" max="8961" width="46.140625" style="134" customWidth="1"/>
    <col min="8962" max="8962" width="30.7109375" style="134" customWidth="1"/>
    <col min="8963" max="8963" width="20.85546875" style="134" customWidth="1"/>
    <col min="8964" max="8965" width="20.42578125" style="134" customWidth="1"/>
    <col min="8966" max="8966" width="14.7109375" style="134" customWidth="1"/>
    <col min="8967" max="8967" width="14" style="134" customWidth="1"/>
    <col min="8968" max="8968" width="32.85546875" style="134" customWidth="1"/>
    <col min="8969" max="8969" width="11" style="134" customWidth="1"/>
    <col min="8970" max="8970" width="11.140625" style="134" customWidth="1"/>
    <col min="8971" max="8972" width="13.28515625" style="134" customWidth="1"/>
    <col min="8973" max="8973" width="13.85546875" style="134" customWidth="1"/>
    <col min="8974" max="8977" width="9.140625" style="134" customWidth="1"/>
    <col min="8978" max="9216" width="9.140625" style="134"/>
    <col min="9217" max="9217" width="46.140625" style="134" customWidth="1"/>
    <col min="9218" max="9218" width="30.7109375" style="134" customWidth="1"/>
    <col min="9219" max="9219" width="20.85546875" style="134" customWidth="1"/>
    <col min="9220" max="9221" width="20.42578125" style="134" customWidth="1"/>
    <col min="9222" max="9222" width="14.7109375" style="134" customWidth="1"/>
    <col min="9223" max="9223" width="14" style="134" customWidth="1"/>
    <col min="9224" max="9224" width="32.85546875" style="134" customWidth="1"/>
    <col min="9225" max="9225" width="11" style="134" customWidth="1"/>
    <col min="9226" max="9226" width="11.140625" style="134" customWidth="1"/>
    <col min="9227" max="9228" width="13.28515625" style="134" customWidth="1"/>
    <col min="9229" max="9229" width="13.85546875" style="134" customWidth="1"/>
    <col min="9230" max="9233" width="9.140625" style="134" customWidth="1"/>
    <col min="9234" max="9472" width="9.140625" style="134"/>
    <col min="9473" max="9473" width="46.140625" style="134" customWidth="1"/>
    <col min="9474" max="9474" width="30.7109375" style="134" customWidth="1"/>
    <col min="9475" max="9475" width="20.85546875" style="134" customWidth="1"/>
    <col min="9476" max="9477" width="20.42578125" style="134" customWidth="1"/>
    <col min="9478" max="9478" width="14.7109375" style="134" customWidth="1"/>
    <col min="9479" max="9479" width="14" style="134" customWidth="1"/>
    <col min="9480" max="9480" width="32.85546875" style="134" customWidth="1"/>
    <col min="9481" max="9481" width="11" style="134" customWidth="1"/>
    <col min="9482" max="9482" width="11.140625" style="134" customWidth="1"/>
    <col min="9483" max="9484" width="13.28515625" style="134" customWidth="1"/>
    <col min="9485" max="9485" width="13.85546875" style="134" customWidth="1"/>
    <col min="9486" max="9489" width="9.140625" style="134" customWidth="1"/>
    <col min="9490" max="9728" width="9.140625" style="134"/>
    <col min="9729" max="9729" width="46.140625" style="134" customWidth="1"/>
    <col min="9730" max="9730" width="30.7109375" style="134" customWidth="1"/>
    <col min="9731" max="9731" width="20.85546875" style="134" customWidth="1"/>
    <col min="9732" max="9733" width="20.42578125" style="134" customWidth="1"/>
    <col min="9734" max="9734" width="14.7109375" style="134" customWidth="1"/>
    <col min="9735" max="9735" width="14" style="134" customWidth="1"/>
    <col min="9736" max="9736" width="32.85546875" style="134" customWidth="1"/>
    <col min="9737" max="9737" width="11" style="134" customWidth="1"/>
    <col min="9738" max="9738" width="11.140625" style="134" customWidth="1"/>
    <col min="9739" max="9740" width="13.28515625" style="134" customWidth="1"/>
    <col min="9741" max="9741" width="13.85546875" style="134" customWidth="1"/>
    <col min="9742" max="9745" width="9.140625" style="134" customWidth="1"/>
    <col min="9746" max="9984" width="9.140625" style="134"/>
    <col min="9985" max="9985" width="46.140625" style="134" customWidth="1"/>
    <col min="9986" max="9986" width="30.7109375" style="134" customWidth="1"/>
    <col min="9987" max="9987" width="20.85546875" style="134" customWidth="1"/>
    <col min="9988" max="9989" width="20.42578125" style="134" customWidth="1"/>
    <col min="9990" max="9990" width="14.7109375" style="134" customWidth="1"/>
    <col min="9991" max="9991" width="14" style="134" customWidth="1"/>
    <col min="9992" max="9992" width="32.85546875" style="134" customWidth="1"/>
    <col min="9993" max="9993" width="11" style="134" customWidth="1"/>
    <col min="9994" max="9994" width="11.140625" style="134" customWidth="1"/>
    <col min="9995" max="9996" width="13.28515625" style="134" customWidth="1"/>
    <col min="9997" max="9997" width="13.85546875" style="134" customWidth="1"/>
    <col min="9998" max="10001" width="9.140625" style="134" customWidth="1"/>
    <col min="10002" max="10240" width="9.140625" style="134"/>
    <col min="10241" max="10241" width="46.140625" style="134" customWidth="1"/>
    <col min="10242" max="10242" width="30.7109375" style="134" customWidth="1"/>
    <col min="10243" max="10243" width="20.85546875" style="134" customWidth="1"/>
    <col min="10244" max="10245" width="20.42578125" style="134" customWidth="1"/>
    <col min="10246" max="10246" width="14.7109375" style="134" customWidth="1"/>
    <col min="10247" max="10247" width="14" style="134" customWidth="1"/>
    <col min="10248" max="10248" width="32.85546875" style="134" customWidth="1"/>
    <col min="10249" max="10249" width="11" style="134" customWidth="1"/>
    <col min="10250" max="10250" width="11.140625" style="134" customWidth="1"/>
    <col min="10251" max="10252" width="13.28515625" style="134" customWidth="1"/>
    <col min="10253" max="10253" width="13.85546875" style="134" customWidth="1"/>
    <col min="10254" max="10257" width="9.140625" style="134" customWidth="1"/>
    <col min="10258" max="10496" width="9.140625" style="134"/>
    <col min="10497" max="10497" width="46.140625" style="134" customWidth="1"/>
    <col min="10498" max="10498" width="30.7109375" style="134" customWidth="1"/>
    <col min="10499" max="10499" width="20.85546875" style="134" customWidth="1"/>
    <col min="10500" max="10501" width="20.42578125" style="134" customWidth="1"/>
    <col min="10502" max="10502" width="14.7109375" style="134" customWidth="1"/>
    <col min="10503" max="10503" width="14" style="134" customWidth="1"/>
    <col min="10504" max="10504" width="32.85546875" style="134" customWidth="1"/>
    <col min="10505" max="10505" width="11" style="134" customWidth="1"/>
    <col min="10506" max="10506" width="11.140625" style="134" customWidth="1"/>
    <col min="10507" max="10508" width="13.28515625" style="134" customWidth="1"/>
    <col min="10509" max="10509" width="13.85546875" style="134" customWidth="1"/>
    <col min="10510" max="10513" width="9.140625" style="134" customWidth="1"/>
    <col min="10514" max="10752" width="9.140625" style="134"/>
    <col min="10753" max="10753" width="46.140625" style="134" customWidth="1"/>
    <col min="10754" max="10754" width="30.7109375" style="134" customWidth="1"/>
    <col min="10755" max="10755" width="20.85546875" style="134" customWidth="1"/>
    <col min="10756" max="10757" width="20.42578125" style="134" customWidth="1"/>
    <col min="10758" max="10758" width="14.7109375" style="134" customWidth="1"/>
    <col min="10759" max="10759" width="14" style="134" customWidth="1"/>
    <col min="10760" max="10760" width="32.85546875" style="134" customWidth="1"/>
    <col min="10761" max="10761" width="11" style="134" customWidth="1"/>
    <col min="10762" max="10762" width="11.140625" style="134" customWidth="1"/>
    <col min="10763" max="10764" width="13.28515625" style="134" customWidth="1"/>
    <col min="10765" max="10765" width="13.85546875" style="134" customWidth="1"/>
    <col min="10766" max="10769" width="9.140625" style="134" customWidth="1"/>
    <col min="10770" max="11008" width="9.140625" style="134"/>
    <col min="11009" max="11009" width="46.140625" style="134" customWidth="1"/>
    <col min="11010" max="11010" width="30.7109375" style="134" customWidth="1"/>
    <col min="11011" max="11011" width="20.85546875" style="134" customWidth="1"/>
    <col min="11012" max="11013" width="20.42578125" style="134" customWidth="1"/>
    <col min="11014" max="11014" width="14.7109375" style="134" customWidth="1"/>
    <col min="11015" max="11015" width="14" style="134" customWidth="1"/>
    <col min="11016" max="11016" width="32.85546875" style="134" customWidth="1"/>
    <col min="11017" max="11017" width="11" style="134" customWidth="1"/>
    <col min="11018" max="11018" width="11.140625" style="134" customWidth="1"/>
    <col min="11019" max="11020" width="13.28515625" style="134" customWidth="1"/>
    <col min="11021" max="11021" width="13.85546875" style="134" customWidth="1"/>
    <col min="11022" max="11025" width="9.140625" style="134" customWidth="1"/>
    <col min="11026" max="11264" width="9.140625" style="134"/>
    <col min="11265" max="11265" width="46.140625" style="134" customWidth="1"/>
    <col min="11266" max="11266" width="30.7109375" style="134" customWidth="1"/>
    <col min="11267" max="11267" width="20.85546875" style="134" customWidth="1"/>
    <col min="11268" max="11269" width="20.42578125" style="134" customWidth="1"/>
    <col min="11270" max="11270" width="14.7109375" style="134" customWidth="1"/>
    <col min="11271" max="11271" width="14" style="134" customWidth="1"/>
    <col min="11272" max="11272" width="32.85546875" style="134" customWidth="1"/>
    <col min="11273" max="11273" width="11" style="134" customWidth="1"/>
    <col min="11274" max="11274" width="11.140625" style="134" customWidth="1"/>
    <col min="11275" max="11276" width="13.28515625" style="134" customWidth="1"/>
    <col min="11277" max="11277" width="13.85546875" style="134" customWidth="1"/>
    <col min="11278" max="11281" width="9.140625" style="134" customWidth="1"/>
    <col min="11282" max="11520" width="9.140625" style="134"/>
    <col min="11521" max="11521" width="46.140625" style="134" customWidth="1"/>
    <col min="11522" max="11522" width="30.7109375" style="134" customWidth="1"/>
    <col min="11523" max="11523" width="20.85546875" style="134" customWidth="1"/>
    <col min="11524" max="11525" width="20.42578125" style="134" customWidth="1"/>
    <col min="11526" max="11526" width="14.7109375" style="134" customWidth="1"/>
    <col min="11527" max="11527" width="14" style="134" customWidth="1"/>
    <col min="11528" max="11528" width="32.85546875" style="134" customWidth="1"/>
    <col min="11529" max="11529" width="11" style="134" customWidth="1"/>
    <col min="11530" max="11530" width="11.140625" style="134" customWidth="1"/>
    <col min="11531" max="11532" width="13.28515625" style="134" customWidth="1"/>
    <col min="11533" max="11533" width="13.85546875" style="134" customWidth="1"/>
    <col min="11534" max="11537" width="9.140625" style="134" customWidth="1"/>
    <col min="11538" max="11776" width="9.140625" style="134"/>
    <col min="11777" max="11777" width="46.140625" style="134" customWidth="1"/>
    <col min="11778" max="11778" width="30.7109375" style="134" customWidth="1"/>
    <col min="11779" max="11779" width="20.85546875" style="134" customWidth="1"/>
    <col min="11780" max="11781" width="20.42578125" style="134" customWidth="1"/>
    <col min="11782" max="11782" width="14.7109375" style="134" customWidth="1"/>
    <col min="11783" max="11783" width="14" style="134" customWidth="1"/>
    <col min="11784" max="11784" width="32.85546875" style="134" customWidth="1"/>
    <col min="11785" max="11785" width="11" style="134" customWidth="1"/>
    <col min="11786" max="11786" width="11.140625" style="134" customWidth="1"/>
    <col min="11787" max="11788" width="13.28515625" style="134" customWidth="1"/>
    <col min="11789" max="11789" width="13.85546875" style="134" customWidth="1"/>
    <col min="11790" max="11793" width="9.140625" style="134" customWidth="1"/>
    <col min="11794" max="12032" width="9.140625" style="134"/>
    <col min="12033" max="12033" width="46.140625" style="134" customWidth="1"/>
    <col min="12034" max="12034" width="30.7109375" style="134" customWidth="1"/>
    <col min="12035" max="12035" width="20.85546875" style="134" customWidth="1"/>
    <col min="12036" max="12037" width="20.42578125" style="134" customWidth="1"/>
    <col min="12038" max="12038" width="14.7109375" style="134" customWidth="1"/>
    <col min="12039" max="12039" width="14" style="134" customWidth="1"/>
    <col min="12040" max="12040" width="32.85546875" style="134" customWidth="1"/>
    <col min="12041" max="12041" width="11" style="134" customWidth="1"/>
    <col min="12042" max="12042" width="11.140625" style="134" customWidth="1"/>
    <col min="12043" max="12044" width="13.28515625" style="134" customWidth="1"/>
    <col min="12045" max="12045" width="13.85546875" style="134" customWidth="1"/>
    <col min="12046" max="12049" width="9.140625" style="134" customWidth="1"/>
    <col min="12050" max="12288" width="9.140625" style="134"/>
    <col min="12289" max="12289" width="46.140625" style="134" customWidth="1"/>
    <col min="12290" max="12290" width="30.7109375" style="134" customWidth="1"/>
    <col min="12291" max="12291" width="20.85546875" style="134" customWidth="1"/>
    <col min="12292" max="12293" width="20.42578125" style="134" customWidth="1"/>
    <col min="12294" max="12294" width="14.7109375" style="134" customWidth="1"/>
    <col min="12295" max="12295" width="14" style="134" customWidth="1"/>
    <col min="12296" max="12296" width="32.85546875" style="134" customWidth="1"/>
    <col min="12297" max="12297" width="11" style="134" customWidth="1"/>
    <col min="12298" max="12298" width="11.140625" style="134" customWidth="1"/>
    <col min="12299" max="12300" width="13.28515625" style="134" customWidth="1"/>
    <col min="12301" max="12301" width="13.85546875" style="134" customWidth="1"/>
    <col min="12302" max="12305" width="9.140625" style="134" customWidth="1"/>
    <col min="12306" max="12544" width="9.140625" style="134"/>
    <col min="12545" max="12545" width="46.140625" style="134" customWidth="1"/>
    <col min="12546" max="12546" width="30.7109375" style="134" customWidth="1"/>
    <col min="12547" max="12547" width="20.85546875" style="134" customWidth="1"/>
    <col min="12548" max="12549" width="20.42578125" style="134" customWidth="1"/>
    <col min="12550" max="12550" width="14.7109375" style="134" customWidth="1"/>
    <col min="12551" max="12551" width="14" style="134" customWidth="1"/>
    <col min="12552" max="12552" width="32.85546875" style="134" customWidth="1"/>
    <col min="12553" max="12553" width="11" style="134" customWidth="1"/>
    <col min="12554" max="12554" width="11.140625" style="134" customWidth="1"/>
    <col min="12555" max="12556" width="13.28515625" style="134" customWidth="1"/>
    <col min="12557" max="12557" width="13.85546875" style="134" customWidth="1"/>
    <col min="12558" max="12561" width="9.140625" style="134" customWidth="1"/>
    <col min="12562" max="12800" width="9.140625" style="134"/>
    <col min="12801" max="12801" width="46.140625" style="134" customWidth="1"/>
    <col min="12802" max="12802" width="30.7109375" style="134" customWidth="1"/>
    <col min="12803" max="12803" width="20.85546875" style="134" customWidth="1"/>
    <col min="12804" max="12805" width="20.42578125" style="134" customWidth="1"/>
    <col min="12806" max="12806" width="14.7109375" style="134" customWidth="1"/>
    <col min="12807" max="12807" width="14" style="134" customWidth="1"/>
    <col min="12808" max="12808" width="32.85546875" style="134" customWidth="1"/>
    <col min="12809" max="12809" width="11" style="134" customWidth="1"/>
    <col min="12810" max="12810" width="11.140625" style="134" customWidth="1"/>
    <col min="12811" max="12812" width="13.28515625" style="134" customWidth="1"/>
    <col min="12813" max="12813" width="13.85546875" style="134" customWidth="1"/>
    <col min="12814" max="12817" width="9.140625" style="134" customWidth="1"/>
    <col min="12818" max="13056" width="9.140625" style="134"/>
    <col min="13057" max="13057" width="46.140625" style="134" customWidth="1"/>
    <col min="13058" max="13058" width="30.7109375" style="134" customWidth="1"/>
    <col min="13059" max="13059" width="20.85546875" style="134" customWidth="1"/>
    <col min="13060" max="13061" width="20.42578125" style="134" customWidth="1"/>
    <col min="13062" max="13062" width="14.7109375" style="134" customWidth="1"/>
    <col min="13063" max="13063" width="14" style="134" customWidth="1"/>
    <col min="13064" max="13064" width="32.85546875" style="134" customWidth="1"/>
    <col min="13065" max="13065" width="11" style="134" customWidth="1"/>
    <col min="13066" max="13066" width="11.140625" style="134" customWidth="1"/>
    <col min="13067" max="13068" width="13.28515625" style="134" customWidth="1"/>
    <col min="13069" max="13069" width="13.85546875" style="134" customWidth="1"/>
    <col min="13070" max="13073" width="9.140625" style="134" customWidth="1"/>
    <col min="13074" max="13312" width="9.140625" style="134"/>
    <col min="13313" max="13313" width="46.140625" style="134" customWidth="1"/>
    <col min="13314" max="13314" width="30.7109375" style="134" customWidth="1"/>
    <col min="13315" max="13315" width="20.85546875" style="134" customWidth="1"/>
    <col min="13316" max="13317" width="20.42578125" style="134" customWidth="1"/>
    <col min="13318" max="13318" width="14.7109375" style="134" customWidth="1"/>
    <col min="13319" max="13319" width="14" style="134" customWidth="1"/>
    <col min="13320" max="13320" width="32.85546875" style="134" customWidth="1"/>
    <col min="13321" max="13321" width="11" style="134" customWidth="1"/>
    <col min="13322" max="13322" width="11.140625" style="134" customWidth="1"/>
    <col min="13323" max="13324" width="13.28515625" style="134" customWidth="1"/>
    <col min="13325" max="13325" width="13.85546875" style="134" customWidth="1"/>
    <col min="13326" max="13329" width="9.140625" style="134" customWidth="1"/>
    <col min="13330" max="13568" width="9.140625" style="134"/>
    <col min="13569" max="13569" width="46.140625" style="134" customWidth="1"/>
    <col min="13570" max="13570" width="30.7109375" style="134" customWidth="1"/>
    <col min="13571" max="13571" width="20.85546875" style="134" customWidth="1"/>
    <col min="13572" max="13573" width="20.42578125" style="134" customWidth="1"/>
    <col min="13574" max="13574" width="14.7109375" style="134" customWidth="1"/>
    <col min="13575" max="13575" width="14" style="134" customWidth="1"/>
    <col min="13576" max="13576" width="32.85546875" style="134" customWidth="1"/>
    <col min="13577" max="13577" width="11" style="134" customWidth="1"/>
    <col min="13578" max="13578" width="11.140625" style="134" customWidth="1"/>
    <col min="13579" max="13580" width="13.28515625" style="134" customWidth="1"/>
    <col min="13581" max="13581" width="13.85546875" style="134" customWidth="1"/>
    <col min="13582" max="13585" width="9.140625" style="134" customWidth="1"/>
    <col min="13586" max="13824" width="9.140625" style="134"/>
    <col min="13825" max="13825" width="46.140625" style="134" customWidth="1"/>
    <col min="13826" max="13826" width="30.7109375" style="134" customWidth="1"/>
    <col min="13827" max="13827" width="20.85546875" style="134" customWidth="1"/>
    <col min="13828" max="13829" width="20.42578125" style="134" customWidth="1"/>
    <col min="13830" max="13830" width="14.7109375" style="134" customWidth="1"/>
    <col min="13831" max="13831" width="14" style="134" customWidth="1"/>
    <col min="13832" max="13832" width="32.85546875" style="134" customWidth="1"/>
    <col min="13833" max="13833" width="11" style="134" customWidth="1"/>
    <col min="13834" max="13834" width="11.140625" style="134" customWidth="1"/>
    <col min="13835" max="13836" width="13.28515625" style="134" customWidth="1"/>
    <col min="13837" max="13837" width="13.85546875" style="134" customWidth="1"/>
    <col min="13838" max="13841" width="9.140625" style="134" customWidth="1"/>
    <col min="13842" max="14080" width="9.140625" style="134"/>
    <col min="14081" max="14081" width="46.140625" style="134" customWidth="1"/>
    <col min="14082" max="14082" width="30.7109375" style="134" customWidth="1"/>
    <col min="14083" max="14083" width="20.85546875" style="134" customWidth="1"/>
    <col min="14084" max="14085" width="20.42578125" style="134" customWidth="1"/>
    <col min="14086" max="14086" width="14.7109375" style="134" customWidth="1"/>
    <col min="14087" max="14087" width="14" style="134" customWidth="1"/>
    <col min="14088" max="14088" width="32.85546875" style="134" customWidth="1"/>
    <col min="14089" max="14089" width="11" style="134" customWidth="1"/>
    <col min="14090" max="14090" width="11.140625" style="134" customWidth="1"/>
    <col min="14091" max="14092" width="13.28515625" style="134" customWidth="1"/>
    <col min="14093" max="14093" width="13.85546875" style="134" customWidth="1"/>
    <col min="14094" max="14097" width="9.140625" style="134" customWidth="1"/>
    <col min="14098" max="14336" width="9.140625" style="134"/>
    <col min="14337" max="14337" width="46.140625" style="134" customWidth="1"/>
    <col min="14338" max="14338" width="30.7109375" style="134" customWidth="1"/>
    <col min="14339" max="14339" width="20.85546875" style="134" customWidth="1"/>
    <col min="14340" max="14341" width="20.42578125" style="134" customWidth="1"/>
    <col min="14342" max="14342" width="14.7109375" style="134" customWidth="1"/>
    <col min="14343" max="14343" width="14" style="134" customWidth="1"/>
    <col min="14344" max="14344" width="32.85546875" style="134" customWidth="1"/>
    <col min="14345" max="14345" width="11" style="134" customWidth="1"/>
    <col min="14346" max="14346" width="11.140625" style="134" customWidth="1"/>
    <col min="14347" max="14348" width="13.28515625" style="134" customWidth="1"/>
    <col min="14349" max="14349" width="13.85546875" style="134" customWidth="1"/>
    <col min="14350" max="14353" width="9.140625" style="134" customWidth="1"/>
    <col min="14354" max="14592" width="9.140625" style="134"/>
    <col min="14593" max="14593" width="46.140625" style="134" customWidth="1"/>
    <col min="14594" max="14594" width="30.7109375" style="134" customWidth="1"/>
    <col min="14595" max="14595" width="20.85546875" style="134" customWidth="1"/>
    <col min="14596" max="14597" width="20.42578125" style="134" customWidth="1"/>
    <col min="14598" max="14598" width="14.7109375" style="134" customWidth="1"/>
    <col min="14599" max="14599" width="14" style="134" customWidth="1"/>
    <col min="14600" max="14600" width="32.85546875" style="134" customWidth="1"/>
    <col min="14601" max="14601" width="11" style="134" customWidth="1"/>
    <col min="14602" max="14602" width="11.140625" style="134" customWidth="1"/>
    <col min="14603" max="14604" width="13.28515625" style="134" customWidth="1"/>
    <col min="14605" max="14605" width="13.85546875" style="134" customWidth="1"/>
    <col min="14606" max="14609" width="9.140625" style="134" customWidth="1"/>
    <col min="14610" max="14848" width="9.140625" style="134"/>
    <col min="14849" max="14849" width="46.140625" style="134" customWidth="1"/>
    <col min="14850" max="14850" width="30.7109375" style="134" customWidth="1"/>
    <col min="14851" max="14851" width="20.85546875" style="134" customWidth="1"/>
    <col min="14852" max="14853" width="20.42578125" style="134" customWidth="1"/>
    <col min="14854" max="14854" width="14.7109375" style="134" customWidth="1"/>
    <col min="14855" max="14855" width="14" style="134" customWidth="1"/>
    <col min="14856" max="14856" width="32.85546875" style="134" customWidth="1"/>
    <col min="14857" max="14857" width="11" style="134" customWidth="1"/>
    <col min="14858" max="14858" width="11.140625" style="134" customWidth="1"/>
    <col min="14859" max="14860" width="13.28515625" style="134" customWidth="1"/>
    <col min="14861" max="14861" width="13.85546875" style="134" customWidth="1"/>
    <col min="14862" max="14865" width="9.140625" style="134" customWidth="1"/>
    <col min="14866" max="15104" width="9.140625" style="134"/>
    <col min="15105" max="15105" width="46.140625" style="134" customWidth="1"/>
    <col min="15106" max="15106" width="30.7109375" style="134" customWidth="1"/>
    <col min="15107" max="15107" width="20.85546875" style="134" customWidth="1"/>
    <col min="15108" max="15109" width="20.42578125" style="134" customWidth="1"/>
    <col min="15110" max="15110" width="14.7109375" style="134" customWidth="1"/>
    <col min="15111" max="15111" width="14" style="134" customWidth="1"/>
    <col min="15112" max="15112" width="32.85546875" style="134" customWidth="1"/>
    <col min="15113" max="15113" width="11" style="134" customWidth="1"/>
    <col min="15114" max="15114" width="11.140625" style="134" customWidth="1"/>
    <col min="15115" max="15116" width="13.28515625" style="134" customWidth="1"/>
    <col min="15117" max="15117" width="13.85546875" style="134" customWidth="1"/>
    <col min="15118" max="15121" width="9.140625" style="134" customWidth="1"/>
    <col min="15122" max="15360" width="9.140625" style="134"/>
    <col min="15361" max="15361" width="46.140625" style="134" customWidth="1"/>
    <col min="15362" max="15362" width="30.7109375" style="134" customWidth="1"/>
    <col min="15363" max="15363" width="20.85546875" style="134" customWidth="1"/>
    <col min="15364" max="15365" width="20.42578125" style="134" customWidth="1"/>
    <col min="15366" max="15366" width="14.7109375" style="134" customWidth="1"/>
    <col min="15367" max="15367" width="14" style="134" customWidth="1"/>
    <col min="15368" max="15368" width="32.85546875" style="134" customWidth="1"/>
    <col min="15369" max="15369" width="11" style="134" customWidth="1"/>
    <col min="15370" max="15370" width="11.140625" style="134" customWidth="1"/>
    <col min="15371" max="15372" width="13.28515625" style="134" customWidth="1"/>
    <col min="15373" max="15373" width="13.85546875" style="134" customWidth="1"/>
    <col min="15374" max="15377" width="9.140625" style="134" customWidth="1"/>
    <col min="15378" max="15616" width="9.140625" style="134"/>
    <col min="15617" max="15617" width="46.140625" style="134" customWidth="1"/>
    <col min="15618" max="15618" width="30.7109375" style="134" customWidth="1"/>
    <col min="15619" max="15619" width="20.85546875" style="134" customWidth="1"/>
    <col min="15620" max="15621" width="20.42578125" style="134" customWidth="1"/>
    <col min="15622" max="15622" width="14.7109375" style="134" customWidth="1"/>
    <col min="15623" max="15623" width="14" style="134" customWidth="1"/>
    <col min="15624" max="15624" width="32.85546875" style="134" customWidth="1"/>
    <col min="15625" max="15625" width="11" style="134" customWidth="1"/>
    <col min="15626" max="15626" width="11.140625" style="134" customWidth="1"/>
    <col min="15627" max="15628" width="13.28515625" style="134" customWidth="1"/>
    <col min="15629" max="15629" width="13.85546875" style="134" customWidth="1"/>
    <col min="15630" max="15633" width="9.140625" style="134" customWidth="1"/>
    <col min="15634" max="15872" width="9.140625" style="134"/>
    <col min="15873" max="15873" width="46.140625" style="134" customWidth="1"/>
    <col min="15874" max="15874" width="30.7109375" style="134" customWidth="1"/>
    <col min="15875" max="15875" width="20.85546875" style="134" customWidth="1"/>
    <col min="15876" max="15877" width="20.42578125" style="134" customWidth="1"/>
    <col min="15878" max="15878" width="14.7109375" style="134" customWidth="1"/>
    <col min="15879" max="15879" width="14" style="134" customWidth="1"/>
    <col min="15880" max="15880" width="32.85546875" style="134" customWidth="1"/>
    <col min="15881" max="15881" width="11" style="134" customWidth="1"/>
    <col min="15882" max="15882" width="11.140625" style="134" customWidth="1"/>
    <col min="15883" max="15884" width="13.28515625" style="134" customWidth="1"/>
    <col min="15885" max="15885" width="13.85546875" style="134" customWidth="1"/>
    <col min="15886" max="15889" width="9.140625" style="134" customWidth="1"/>
    <col min="15890" max="16128" width="9.140625" style="134"/>
    <col min="16129" max="16129" width="46.140625" style="134" customWidth="1"/>
    <col min="16130" max="16130" width="30.7109375" style="134" customWidth="1"/>
    <col min="16131" max="16131" width="20.85546875" style="134" customWidth="1"/>
    <col min="16132" max="16133" width="20.42578125" style="134" customWidth="1"/>
    <col min="16134" max="16134" width="14.7109375" style="134" customWidth="1"/>
    <col min="16135" max="16135" width="14" style="134" customWidth="1"/>
    <col min="16136" max="16136" width="32.85546875" style="134" customWidth="1"/>
    <col min="16137" max="16137" width="11" style="134" customWidth="1"/>
    <col min="16138" max="16138" width="11.140625" style="134" customWidth="1"/>
    <col min="16139" max="16140" width="13.28515625" style="134" customWidth="1"/>
    <col min="16141" max="16141" width="13.85546875" style="134" customWidth="1"/>
    <col min="16142" max="16145" width="9.140625" style="134" customWidth="1"/>
    <col min="16146" max="16384" width="9.140625" style="134"/>
  </cols>
  <sheetData>
    <row r="1" spans="1:9" s="344" customFormat="1" ht="12.75">
      <c r="A1" s="341"/>
      <c r="B1" s="341"/>
      <c r="C1" s="342"/>
      <c r="D1" s="342"/>
      <c r="E1" s="342"/>
      <c r="F1" s="342"/>
      <c r="G1" s="343" t="s">
        <v>221</v>
      </c>
    </row>
    <row r="2" spans="1:9" s="344" customFormat="1" ht="12.75">
      <c r="A2" s="341"/>
      <c r="B2" s="341"/>
      <c r="C2" s="342"/>
      <c r="D2" s="342"/>
      <c r="E2" s="342"/>
      <c r="F2" s="342"/>
      <c r="G2" s="343" t="s">
        <v>222</v>
      </c>
    </row>
    <row r="3" spans="1:9" s="344" customFormat="1" ht="12.75">
      <c r="A3" s="341"/>
      <c r="B3" s="341"/>
      <c r="C3" s="342"/>
      <c r="D3" s="342"/>
      <c r="E3" s="342"/>
      <c r="F3" s="342"/>
      <c r="G3" s="343" t="s">
        <v>223</v>
      </c>
    </row>
    <row r="4" spans="1:9" s="344" customFormat="1" ht="12.75">
      <c r="A4" s="341"/>
      <c r="B4" s="341"/>
      <c r="C4" s="342"/>
      <c r="D4" s="342"/>
      <c r="E4" s="342"/>
      <c r="F4" s="342"/>
      <c r="G4" s="343" t="s">
        <v>224</v>
      </c>
    </row>
    <row r="5" spans="1:9" s="344" customFormat="1" ht="12.75">
      <c r="A5" s="341"/>
      <c r="B5" s="316"/>
      <c r="C5" s="342"/>
      <c r="D5" s="342"/>
      <c r="E5" s="342"/>
      <c r="F5" s="342"/>
      <c r="G5" s="343" t="s">
        <v>225</v>
      </c>
    </row>
    <row r="6" spans="1:9" s="344" customFormat="1">
      <c r="A6" s="345"/>
      <c r="B6" s="318"/>
      <c r="C6" s="346"/>
      <c r="D6" s="346"/>
      <c r="E6" s="346"/>
      <c r="F6" s="347"/>
      <c r="G6" s="347"/>
    </row>
    <row r="7" spans="1:9" s="344" customFormat="1">
      <c r="A7" s="345"/>
      <c r="B7" s="318"/>
      <c r="C7" s="346"/>
      <c r="D7" s="346"/>
      <c r="E7" s="347"/>
      <c r="F7" s="347"/>
      <c r="G7" s="348" t="s">
        <v>226</v>
      </c>
    </row>
    <row r="8" spans="1:9" s="2" customFormat="1">
      <c r="A8" s="1"/>
      <c r="B8" s="1"/>
      <c r="D8" s="886"/>
      <c r="E8" s="886"/>
      <c r="F8" s="886"/>
      <c r="G8" s="886"/>
      <c r="I8" s="3"/>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4" customFormat="1" ht="21.75" customHeight="1"/>
    <row r="14" spans="1:9" s="644" customFormat="1" ht="19.5" customHeight="1">
      <c r="D14" s="990" t="s">
        <v>477</v>
      </c>
      <c r="E14" s="990"/>
      <c r="F14" s="990"/>
      <c r="G14" s="990"/>
    </row>
    <row r="15" spans="1:9" s="890" customFormat="1" ht="15.75">
      <c r="D15" s="991" t="s">
        <v>437</v>
      </c>
      <c r="E15" s="991"/>
      <c r="F15" s="991"/>
      <c r="G15" s="991"/>
    </row>
    <row r="16" spans="1:9" s="891" customFormat="1" ht="15.75">
      <c r="D16" s="992" t="s">
        <v>438</v>
      </c>
      <c r="E16" s="992"/>
      <c r="F16" s="992"/>
      <c r="G16" s="992"/>
    </row>
    <row r="17" spans="1:13" s="891" customFormat="1" ht="15.75">
      <c r="D17" s="993" t="s">
        <v>462</v>
      </c>
      <c r="E17" s="993"/>
      <c r="F17" s="993"/>
      <c r="G17" s="993"/>
    </row>
    <row r="18" spans="1:13" s="891" customFormat="1" ht="15.75">
      <c r="F18" s="891" t="s">
        <v>27</v>
      </c>
    </row>
    <row r="19" spans="1:13" s="35" customFormat="1" ht="15.75">
      <c r="F19" s="36"/>
    </row>
    <row r="20" spans="1:13" s="35" customFormat="1" ht="18" customHeight="1"/>
    <row r="21" spans="1:13" s="8" customFormat="1" ht="15.75">
      <c r="A21" s="1052" t="s">
        <v>2</v>
      </c>
      <c r="B21" s="1052"/>
      <c r="C21" s="1052"/>
      <c r="D21" s="1052"/>
      <c r="E21" s="1052"/>
      <c r="F21" s="1052"/>
      <c r="G21" s="1052"/>
      <c r="H21" s="6"/>
      <c r="I21" s="7"/>
    </row>
    <row r="22" spans="1:13" s="8" customFormat="1" ht="15.75">
      <c r="A22" s="1055" t="s">
        <v>192</v>
      </c>
      <c r="B22" s="1055"/>
      <c r="C22" s="1055"/>
      <c r="D22" s="1055"/>
      <c r="E22" s="1055"/>
      <c r="F22" s="1055"/>
      <c r="G22" s="1055"/>
      <c r="H22" s="9"/>
      <c r="I22" s="7"/>
    </row>
    <row r="23" spans="1:13" s="8" customFormat="1" ht="15.75">
      <c r="A23" s="1051"/>
      <c r="B23" s="1051"/>
      <c r="C23" s="1051"/>
      <c r="D23" s="1051"/>
      <c r="E23" s="1051"/>
      <c r="F23" s="1051"/>
      <c r="G23" s="1051"/>
      <c r="H23" s="10"/>
      <c r="I23" s="7"/>
    </row>
    <row r="24" spans="1:13" s="8" customFormat="1" ht="15" customHeight="1">
      <c r="A24" s="1052" t="s">
        <v>28</v>
      </c>
      <c r="B24" s="1052"/>
      <c r="C24" s="1052"/>
      <c r="D24" s="1052"/>
      <c r="E24" s="1052"/>
      <c r="F24" s="1052"/>
      <c r="G24" s="1052"/>
      <c r="H24" s="6"/>
      <c r="I24" s="7"/>
    </row>
    <row r="25" spans="1:13" ht="11.25" customHeight="1">
      <c r="A25" s="138"/>
      <c r="B25" s="138"/>
      <c r="C25" s="139"/>
      <c r="D25" s="139"/>
      <c r="E25" s="139"/>
      <c r="F25" s="139"/>
      <c r="G25" s="139"/>
      <c r="H25" s="139"/>
      <c r="J25" s="141"/>
      <c r="K25" s="141"/>
      <c r="L25" s="141"/>
      <c r="M25" s="141"/>
    </row>
    <row r="26" spans="1:13" ht="15.75">
      <c r="A26" s="1069" t="s">
        <v>81</v>
      </c>
      <c r="B26" s="1069"/>
      <c r="C26" s="1069"/>
      <c r="D26" s="1069"/>
      <c r="E26" s="1069"/>
      <c r="F26" s="1069"/>
      <c r="G26" s="1069"/>
      <c r="H26" s="138"/>
      <c r="J26" s="141"/>
      <c r="K26" s="141"/>
      <c r="L26" s="141"/>
      <c r="M26" s="141"/>
    </row>
    <row r="27" spans="1:13" s="789" customFormat="1" ht="19.5" customHeight="1">
      <c r="A27" s="938" t="s">
        <v>480</v>
      </c>
      <c r="B27" s="938"/>
      <c r="C27" s="938"/>
      <c r="D27" s="938"/>
      <c r="E27" s="938"/>
      <c r="F27" s="938"/>
      <c r="G27" s="938"/>
    </row>
    <row r="28" spans="1:13" s="137" customFormat="1" ht="79.5" customHeight="1">
      <c r="A28" s="1070" t="s">
        <v>135</v>
      </c>
      <c r="B28" s="1070"/>
      <c r="C28" s="1070"/>
      <c r="D28" s="1070"/>
      <c r="E28" s="1070"/>
      <c r="F28" s="1070"/>
      <c r="G28" s="1070"/>
      <c r="H28" s="142"/>
      <c r="I28" s="143"/>
      <c r="J28" s="144"/>
      <c r="K28" s="144"/>
      <c r="L28" s="144"/>
    </row>
    <row r="29" spans="1:13" s="145" customFormat="1" ht="17.25" customHeight="1">
      <c r="A29" s="135" t="s">
        <v>3</v>
      </c>
    </row>
    <row r="30" spans="1:13" s="145" customFormat="1" ht="15.75" customHeight="1">
      <c r="A30" s="1071" t="s">
        <v>272</v>
      </c>
      <c r="B30" s="1071"/>
      <c r="C30" s="1071"/>
      <c r="D30" s="1071"/>
      <c r="E30" s="1071"/>
      <c r="F30" s="1071"/>
      <c r="G30" s="1071"/>
    </row>
    <row r="31" spans="1:13" s="145" customFormat="1" ht="31.5" customHeight="1">
      <c r="A31" s="1072" t="s">
        <v>502</v>
      </c>
      <c r="B31" s="1072"/>
      <c r="C31" s="1072"/>
      <c r="D31" s="1072"/>
      <c r="E31" s="1072"/>
      <c r="F31" s="1072"/>
      <c r="G31" s="1072"/>
    </row>
    <row r="32" spans="1:13" s="145" customFormat="1" ht="16.7" customHeight="1">
      <c r="A32" s="135" t="s">
        <v>130</v>
      </c>
    </row>
    <row r="33" spans="1:13" s="145" customFormat="1" ht="15.75">
      <c r="A33" s="135" t="s">
        <v>131</v>
      </c>
    </row>
    <row r="34" spans="1:13" ht="22.5" customHeight="1">
      <c r="A34" s="1070" t="s">
        <v>184</v>
      </c>
      <c r="B34" s="1070"/>
      <c r="C34" s="1070"/>
      <c r="D34" s="1070"/>
      <c r="E34" s="1070"/>
      <c r="F34" s="1070"/>
      <c r="G34" s="1070"/>
      <c r="H34" s="138"/>
      <c r="I34" s="146"/>
      <c r="J34" s="147"/>
      <c r="K34" s="147"/>
      <c r="L34" s="147"/>
    </row>
    <row r="35" spans="1:13" s="145" customFormat="1" ht="15.6" customHeight="1">
      <c r="A35" s="1068" t="s">
        <v>317</v>
      </c>
      <c r="B35" s="1068"/>
      <c r="C35" s="1068"/>
      <c r="D35" s="1068"/>
      <c r="E35" s="1068"/>
      <c r="F35" s="1068"/>
      <c r="G35" s="1068"/>
    </row>
    <row r="36" spans="1:13" s="37" customFormat="1" ht="20.25" customHeight="1">
      <c r="A36" s="1058" t="s">
        <v>59</v>
      </c>
      <c r="B36" s="1058"/>
      <c r="C36" s="1058"/>
      <c r="D36" s="1058" t="s">
        <v>7</v>
      </c>
      <c r="E36" s="1058" t="s">
        <v>60</v>
      </c>
      <c r="F36" s="1058"/>
      <c r="G36" s="1058"/>
    </row>
    <row r="37" spans="1:13" s="37" customFormat="1" ht="19.5" customHeight="1">
      <c r="A37" s="1058"/>
      <c r="B37" s="1058"/>
      <c r="C37" s="1058"/>
      <c r="D37" s="1058"/>
      <c r="E37" s="56" t="s">
        <v>13</v>
      </c>
      <c r="F37" s="502" t="s">
        <v>14</v>
      </c>
      <c r="G37" s="502" t="s">
        <v>30</v>
      </c>
    </row>
    <row r="38" spans="1:13" s="37" customFormat="1" ht="31.5">
      <c r="A38" s="1000" t="s">
        <v>82</v>
      </c>
      <c r="B38" s="1001"/>
      <c r="C38" s="1002"/>
      <c r="D38" s="41" t="s">
        <v>83</v>
      </c>
      <c r="E38" s="39">
        <v>4.3</v>
      </c>
      <c r="F38" s="503"/>
      <c r="G38" s="503"/>
    </row>
    <row r="39" spans="1:13" ht="24.75" customHeight="1">
      <c r="A39" s="1070" t="s">
        <v>166</v>
      </c>
      <c r="B39" s="1070"/>
      <c r="C39" s="1070"/>
      <c r="D39" s="1070"/>
      <c r="E39" s="1070"/>
      <c r="F39" s="1070"/>
      <c r="G39" s="1070"/>
      <c r="H39" s="138"/>
    </row>
    <row r="40" spans="1:13" ht="18.75" customHeight="1">
      <c r="A40" s="1073" t="s">
        <v>5</v>
      </c>
      <c r="B40" s="1073"/>
      <c r="C40" s="1073"/>
      <c r="D40" s="1073"/>
      <c r="E40" s="1073"/>
      <c r="F40" s="1073"/>
      <c r="G40" s="1073"/>
      <c r="H40" s="140"/>
      <c r="I40" s="134"/>
    </row>
    <row r="41" spans="1:13" ht="30.95" customHeight="1">
      <c r="A41" s="1074" t="s">
        <v>6</v>
      </c>
      <c r="B41" s="1074" t="s">
        <v>7</v>
      </c>
      <c r="C41" s="148" t="s">
        <v>8</v>
      </c>
      <c r="D41" s="148" t="s">
        <v>9</v>
      </c>
      <c r="E41" s="1077" t="s">
        <v>10</v>
      </c>
      <c r="F41" s="1078"/>
      <c r="G41" s="1079"/>
      <c r="H41" s="140"/>
      <c r="I41" s="134"/>
    </row>
    <row r="42" spans="1:13" ht="17.25" customHeight="1">
      <c r="A42" s="1075"/>
      <c r="B42" s="1076"/>
      <c r="C42" s="149" t="s">
        <v>11</v>
      </c>
      <c r="D42" s="149" t="s">
        <v>12</v>
      </c>
      <c r="E42" s="149" t="s">
        <v>13</v>
      </c>
      <c r="F42" s="149" t="s">
        <v>14</v>
      </c>
      <c r="G42" s="149" t="s">
        <v>30</v>
      </c>
      <c r="H42" s="140"/>
      <c r="I42" s="134"/>
    </row>
    <row r="43" spans="1:13" ht="33" customHeight="1">
      <c r="A43" s="150" t="s">
        <v>15</v>
      </c>
      <c r="B43" s="148" t="s">
        <v>16</v>
      </c>
      <c r="C43" s="151">
        <f>C57</f>
        <v>259270.1</v>
      </c>
      <c r="D43" s="151">
        <f t="shared" ref="D43:G43" si="0">D57</f>
        <v>339789</v>
      </c>
      <c r="E43" s="151">
        <f t="shared" si="0"/>
        <v>295658</v>
      </c>
      <c r="F43" s="151">
        <f t="shared" si="0"/>
        <v>0</v>
      </c>
      <c r="G43" s="151">
        <f t="shared" si="0"/>
        <v>0</v>
      </c>
      <c r="H43" s="140"/>
      <c r="I43" s="134"/>
    </row>
    <row r="44" spans="1:13" ht="27.75" customHeight="1">
      <c r="A44" s="152" t="s">
        <v>18</v>
      </c>
      <c r="B44" s="153" t="s">
        <v>16</v>
      </c>
      <c r="C44" s="154">
        <f>C43</f>
        <v>259270.1</v>
      </c>
      <c r="D44" s="154">
        <f t="shared" ref="D44:G44" si="1">D43</f>
        <v>339789</v>
      </c>
      <c r="E44" s="154">
        <f t="shared" si="1"/>
        <v>295658</v>
      </c>
      <c r="F44" s="154">
        <f t="shared" si="1"/>
        <v>0</v>
      </c>
      <c r="G44" s="154">
        <f t="shared" si="1"/>
        <v>0</v>
      </c>
      <c r="H44" s="155"/>
      <c r="I44" s="141"/>
      <c r="J44" s="141"/>
      <c r="K44" s="141"/>
      <c r="L44" s="141"/>
    </row>
    <row r="45" spans="1:13" s="137" customFormat="1" ht="19.5" customHeight="1">
      <c r="A45" s="1069" t="s">
        <v>19</v>
      </c>
      <c r="B45" s="1069"/>
      <c r="C45" s="1069"/>
      <c r="D45" s="1069"/>
      <c r="E45" s="1069"/>
      <c r="F45" s="1069"/>
      <c r="G45" s="1069"/>
      <c r="H45" s="1069"/>
      <c r="I45" s="136"/>
      <c r="J45" s="139"/>
      <c r="K45" s="139"/>
      <c r="L45" s="139"/>
      <c r="M45" s="139"/>
    </row>
    <row r="46" spans="1:13" s="145" customFormat="1" ht="17.25" customHeight="1">
      <c r="A46" s="135" t="s">
        <v>20</v>
      </c>
    </row>
    <row r="47" spans="1:13" s="145" customFormat="1" ht="27" customHeight="1">
      <c r="A47" s="1072" t="s">
        <v>502</v>
      </c>
      <c r="B47" s="1072"/>
      <c r="C47" s="1072"/>
      <c r="D47" s="1072"/>
      <c r="E47" s="1072"/>
      <c r="F47" s="1072"/>
      <c r="G47" s="1072"/>
    </row>
    <row r="48" spans="1:13" s="145" customFormat="1" ht="17.25" customHeight="1">
      <c r="A48" s="135" t="s">
        <v>131</v>
      </c>
      <c r="B48" s="156"/>
      <c r="C48" s="156"/>
      <c r="D48" s="156"/>
      <c r="E48" s="156"/>
      <c r="F48" s="156"/>
      <c r="G48" s="156"/>
    </row>
    <row r="49" spans="1:12" ht="20.85" customHeight="1">
      <c r="A49" s="1080" t="s">
        <v>167</v>
      </c>
      <c r="B49" s="1080"/>
      <c r="C49" s="1080"/>
      <c r="D49" s="1080"/>
      <c r="E49" s="1080"/>
      <c r="F49" s="1080"/>
      <c r="G49" s="1080"/>
      <c r="H49" s="138"/>
    </row>
    <row r="50" spans="1:12" ht="25.5">
      <c r="A50" s="1081" t="s">
        <v>21</v>
      </c>
      <c r="B50" s="1082" t="s">
        <v>7</v>
      </c>
      <c r="C50" s="157" t="s">
        <v>8</v>
      </c>
      <c r="D50" s="157" t="s">
        <v>9</v>
      </c>
      <c r="E50" s="1082" t="s">
        <v>10</v>
      </c>
      <c r="F50" s="1082"/>
      <c r="G50" s="1082"/>
      <c r="H50" s="158"/>
      <c r="I50" s="134"/>
    </row>
    <row r="51" spans="1:12" ht="14.25" customHeight="1">
      <c r="A51" s="1081"/>
      <c r="B51" s="1082"/>
      <c r="C51" s="148" t="s">
        <v>11</v>
      </c>
      <c r="D51" s="148" t="s">
        <v>12</v>
      </c>
      <c r="E51" s="148" t="s">
        <v>13</v>
      </c>
      <c r="F51" s="148" t="s">
        <v>14</v>
      </c>
      <c r="G51" s="148" t="s">
        <v>30</v>
      </c>
      <c r="H51" s="158"/>
      <c r="I51" s="134"/>
    </row>
    <row r="52" spans="1:12" ht="30">
      <c r="A52" s="159" t="s">
        <v>170</v>
      </c>
      <c r="B52" s="160" t="s">
        <v>65</v>
      </c>
      <c r="C52" s="256">
        <v>4354</v>
      </c>
      <c r="D52" s="256">
        <v>2765</v>
      </c>
      <c r="E52" s="256">
        <v>825</v>
      </c>
      <c r="F52" s="256"/>
      <c r="G52" s="256"/>
      <c r="H52" s="158"/>
      <c r="I52" s="134"/>
    </row>
    <row r="53" spans="1:12" ht="12" customHeight="1">
      <c r="A53" s="162"/>
      <c r="B53" s="163"/>
      <c r="C53" s="164"/>
      <c r="D53" s="164"/>
      <c r="E53" s="164"/>
      <c r="F53" s="164"/>
      <c r="G53" s="164"/>
      <c r="H53" s="158"/>
      <c r="I53" s="134"/>
    </row>
    <row r="54" spans="1:12" ht="25.5">
      <c r="A54" s="1082" t="s">
        <v>22</v>
      </c>
      <c r="B54" s="1082" t="s">
        <v>7</v>
      </c>
      <c r="C54" s="157" t="s">
        <v>8</v>
      </c>
      <c r="D54" s="157" t="s">
        <v>9</v>
      </c>
      <c r="E54" s="1082" t="s">
        <v>10</v>
      </c>
      <c r="F54" s="1082"/>
      <c r="G54" s="1082"/>
      <c r="H54" s="158"/>
      <c r="I54" s="141"/>
      <c r="J54" s="141"/>
      <c r="K54" s="141"/>
      <c r="L54" s="141"/>
    </row>
    <row r="55" spans="1:12" ht="15.75" customHeight="1">
      <c r="A55" s="1082"/>
      <c r="B55" s="1082"/>
      <c r="C55" s="148" t="s">
        <v>11</v>
      </c>
      <c r="D55" s="148" t="s">
        <v>12</v>
      </c>
      <c r="E55" s="148" t="s">
        <v>13</v>
      </c>
      <c r="F55" s="148" t="s">
        <v>14</v>
      </c>
      <c r="G55" s="148" t="s">
        <v>30</v>
      </c>
      <c r="H55" s="140"/>
      <c r="I55" s="141"/>
      <c r="J55" s="141"/>
      <c r="K55" s="141"/>
      <c r="L55" s="141"/>
    </row>
    <row r="56" spans="1:12" ht="30.95" customHeight="1">
      <c r="A56" s="165" t="s">
        <v>15</v>
      </c>
      <c r="B56" s="148" t="s">
        <v>16</v>
      </c>
      <c r="C56" s="151">
        <v>259270.1</v>
      </c>
      <c r="D56" s="151">
        <v>339789</v>
      </c>
      <c r="E56" s="151">
        <f>302685-7027</f>
        <v>295658</v>
      </c>
      <c r="F56" s="151"/>
      <c r="G56" s="151"/>
      <c r="H56" s="140"/>
      <c r="I56" s="141"/>
      <c r="J56" s="141"/>
      <c r="K56" s="141"/>
      <c r="L56" s="141"/>
    </row>
    <row r="57" spans="1:12" ht="32.25" customHeight="1">
      <c r="A57" s="152" t="s">
        <v>23</v>
      </c>
      <c r="B57" s="153" t="s">
        <v>16</v>
      </c>
      <c r="C57" s="154">
        <f>SUM(C56)</f>
        <v>259270.1</v>
      </c>
      <c r="D57" s="154">
        <f>SUM(D56)</f>
        <v>339789</v>
      </c>
      <c r="E57" s="154">
        <f>SUM(E56)</f>
        <v>295658</v>
      </c>
      <c r="F57" s="154">
        <f>SUM(F56)</f>
        <v>0</v>
      </c>
      <c r="G57" s="154">
        <f>SUM(G56)</f>
        <v>0</v>
      </c>
      <c r="H57" s="140"/>
      <c r="I57" s="141"/>
      <c r="J57" s="166"/>
      <c r="K57" s="166"/>
      <c r="L57" s="166"/>
    </row>
    <row r="59" spans="1:12">
      <c r="E59" s="171"/>
    </row>
  </sheetData>
  <mergeCells count="37">
    <mergeCell ref="A54:A55"/>
    <mergeCell ref="B54:B55"/>
    <mergeCell ref="E54:G54"/>
    <mergeCell ref="A40:G40"/>
    <mergeCell ref="A41:A42"/>
    <mergeCell ref="B41:B42"/>
    <mergeCell ref="E41:G41"/>
    <mergeCell ref="A45:H45"/>
    <mergeCell ref="A47:G47"/>
    <mergeCell ref="A49:G49"/>
    <mergeCell ref="A50:A51"/>
    <mergeCell ref="B50:B51"/>
    <mergeCell ref="E50:G50"/>
    <mergeCell ref="A36:C37"/>
    <mergeCell ref="D36:D37"/>
    <mergeCell ref="E36:G36"/>
    <mergeCell ref="A38:C38"/>
    <mergeCell ref="A39:G39"/>
    <mergeCell ref="A35:G35"/>
    <mergeCell ref="A21:G21"/>
    <mergeCell ref="A22:G22"/>
    <mergeCell ref="A23:G23"/>
    <mergeCell ref="A24:G24"/>
    <mergeCell ref="A26:G26"/>
    <mergeCell ref="A27:G27"/>
    <mergeCell ref="A28:G28"/>
    <mergeCell ref="A30:G30"/>
    <mergeCell ref="A31:G31"/>
    <mergeCell ref="A34:G34"/>
    <mergeCell ref="D17:G17"/>
    <mergeCell ref="D9:G9"/>
    <mergeCell ref="D10:G10"/>
    <mergeCell ref="D11:G11"/>
    <mergeCell ref="D12:G12"/>
    <mergeCell ref="D14:G14"/>
    <mergeCell ref="D15:G15"/>
    <mergeCell ref="D16:G16"/>
  </mergeCells>
  <printOptions horizontalCentered="1"/>
  <pageMargins left="0.39370078740157483" right="0.39370078740157483" top="0.39370078740157483" bottom="0" header="0.19685039370078741" footer="0.19685039370078741"/>
  <pageSetup paperSize="9" scale="98" fitToHeight="0" orientation="landscape" r:id="rId1"/>
  <headerFooter alignWithMargins="0"/>
  <rowBreaks count="1" manualBreakCount="1">
    <brk id="31"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U77"/>
  <sheetViews>
    <sheetView view="pageBreakPreview" topLeftCell="A22" zoomScaleNormal="70" zoomScaleSheetLayoutView="100" workbookViewId="0">
      <selection activeCell="A48" sqref="A48:G48"/>
    </sheetView>
  </sheetViews>
  <sheetFormatPr defaultRowHeight="15"/>
  <cols>
    <col min="1" max="1" width="44.42578125" style="170" customWidth="1"/>
    <col min="2" max="2" width="19.42578125" style="170" customWidth="1"/>
    <col min="3" max="7" width="14.85546875" style="134" customWidth="1"/>
    <col min="8" max="8" width="11" style="140" customWidth="1"/>
    <col min="9" max="9" width="11.140625" style="134" customWidth="1"/>
    <col min="10" max="11" width="13.28515625" style="134" customWidth="1"/>
    <col min="12" max="12" width="13.85546875" style="134" customWidth="1"/>
    <col min="13" max="16" width="9.140625" style="134" customWidth="1"/>
    <col min="17" max="255" width="9.140625" style="134"/>
    <col min="256" max="256" width="46.140625" style="134" customWidth="1"/>
    <col min="257" max="257" width="30.7109375" style="134" customWidth="1"/>
    <col min="258" max="258" width="20.85546875" style="134" customWidth="1"/>
    <col min="259" max="260" width="20.42578125" style="134" customWidth="1"/>
    <col min="261" max="261" width="14.7109375" style="134" customWidth="1"/>
    <col min="262" max="262" width="14" style="134" customWidth="1"/>
    <col min="263" max="263" width="32.85546875" style="134" customWidth="1"/>
    <col min="264" max="264" width="11" style="134" customWidth="1"/>
    <col min="265" max="265" width="11.140625" style="134" customWidth="1"/>
    <col min="266" max="267" width="13.28515625" style="134" customWidth="1"/>
    <col min="268" max="268" width="13.85546875" style="134" customWidth="1"/>
    <col min="269" max="272" width="9.140625" style="134" customWidth="1"/>
    <col min="273" max="511" width="9.140625" style="134"/>
    <col min="512" max="512" width="46.140625" style="134" customWidth="1"/>
    <col min="513" max="513" width="30.7109375" style="134" customWidth="1"/>
    <col min="514" max="514" width="20.85546875" style="134" customWidth="1"/>
    <col min="515" max="516" width="20.42578125" style="134" customWidth="1"/>
    <col min="517" max="517" width="14.7109375" style="134" customWidth="1"/>
    <col min="518" max="518" width="14" style="134" customWidth="1"/>
    <col min="519" max="519" width="32.85546875" style="134" customWidth="1"/>
    <col min="520" max="520" width="11" style="134" customWidth="1"/>
    <col min="521" max="521" width="11.140625" style="134" customWidth="1"/>
    <col min="522" max="523" width="13.28515625" style="134" customWidth="1"/>
    <col min="524" max="524" width="13.85546875" style="134" customWidth="1"/>
    <col min="525" max="528" width="9.140625" style="134" customWidth="1"/>
    <col min="529" max="767" width="9.140625" style="134"/>
    <col min="768" max="768" width="46.140625" style="134" customWidth="1"/>
    <col min="769" max="769" width="30.7109375" style="134" customWidth="1"/>
    <col min="770" max="770" width="20.85546875" style="134" customWidth="1"/>
    <col min="771" max="772" width="20.42578125" style="134" customWidth="1"/>
    <col min="773" max="773" width="14.7109375" style="134" customWidth="1"/>
    <col min="774" max="774" width="14" style="134" customWidth="1"/>
    <col min="775" max="775" width="32.85546875" style="134" customWidth="1"/>
    <col min="776" max="776" width="11" style="134" customWidth="1"/>
    <col min="777" max="777" width="11.140625" style="134" customWidth="1"/>
    <col min="778" max="779" width="13.28515625" style="134" customWidth="1"/>
    <col min="780" max="780" width="13.85546875" style="134" customWidth="1"/>
    <col min="781" max="784" width="9.140625" style="134" customWidth="1"/>
    <col min="785" max="1023" width="9.140625" style="134"/>
    <col min="1024" max="1024" width="46.140625" style="134" customWidth="1"/>
    <col min="1025" max="1025" width="30.7109375" style="134" customWidth="1"/>
    <col min="1026" max="1026" width="20.85546875" style="134" customWidth="1"/>
    <col min="1027" max="1028" width="20.42578125" style="134" customWidth="1"/>
    <col min="1029" max="1029" width="14.7109375" style="134" customWidth="1"/>
    <col min="1030" max="1030" width="14" style="134" customWidth="1"/>
    <col min="1031" max="1031" width="32.85546875" style="134" customWidth="1"/>
    <col min="1032" max="1032" width="11" style="134" customWidth="1"/>
    <col min="1033" max="1033" width="11.140625" style="134" customWidth="1"/>
    <col min="1034" max="1035" width="13.28515625" style="134" customWidth="1"/>
    <col min="1036" max="1036" width="13.85546875" style="134" customWidth="1"/>
    <col min="1037" max="1040" width="9.140625" style="134" customWidth="1"/>
    <col min="1041" max="1279" width="9.140625" style="134"/>
    <col min="1280" max="1280" width="46.140625" style="134" customWidth="1"/>
    <col min="1281" max="1281" width="30.7109375" style="134" customWidth="1"/>
    <col min="1282" max="1282" width="20.85546875" style="134" customWidth="1"/>
    <col min="1283" max="1284" width="20.42578125" style="134" customWidth="1"/>
    <col min="1285" max="1285" width="14.7109375" style="134" customWidth="1"/>
    <col min="1286" max="1286" width="14" style="134" customWidth="1"/>
    <col min="1287" max="1287" width="32.85546875" style="134" customWidth="1"/>
    <col min="1288" max="1288" width="11" style="134" customWidth="1"/>
    <col min="1289" max="1289" width="11.140625" style="134" customWidth="1"/>
    <col min="1290" max="1291" width="13.28515625" style="134" customWidth="1"/>
    <col min="1292" max="1292" width="13.85546875" style="134" customWidth="1"/>
    <col min="1293" max="1296" width="9.140625" style="134" customWidth="1"/>
    <col min="1297" max="1535" width="9.140625" style="134"/>
    <col min="1536" max="1536" width="46.140625" style="134" customWidth="1"/>
    <col min="1537" max="1537" width="30.7109375" style="134" customWidth="1"/>
    <col min="1538" max="1538" width="20.85546875" style="134" customWidth="1"/>
    <col min="1539" max="1540" width="20.42578125" style="134" customWidth="1"/>
    <col min="1541" max="1541" width="14.7109375" style="134" customWidth="1"/>
    <col min="1542" max="1542" width="14" style="134" customWidth="1"/>
    <col min="1543" max="1543" width="32.85546875" style="134" customWidth="1"/>
    <col min="1544" max="1544" width="11" style="134" customWidth="1"/>
    <col min="1545" max="1545" width="11.140625" style="134" customWidth="1"/>
    <col min="1546" max="1547" width="13.28515625" style="134" customWidth="1"/>
    <col min="1548" max="1548" width="13.85546875" style="134" customWidth="1"/>
    <col min="1549" max="1552" width="9.140625" style="134" customWidth="1"/>
    <col min="1553" max="1791" width="9.140625" style="134"/>
    <col min="1792" max="1792" width="46.140625" style="134" customWidth="1"/>
    <col min="1793" max="1793" width="30.7109375" style="134" customWidth="1"/>
    <col min="1794" max="1794" width="20.85546875" style="134" customWidth="1"/>
    <col min="1795" max="1796" width="20.42578125" style="134" customWidth="1"/>
    <col min="1797" max="1797" width="14.7109375" style="134" customWidth="1"/>
    <col min="1798" max="1798" width="14" style="134" customWidth="1"/>
    <col min="1799" max="1799" width="32.85546875" style="134" customWidth="1"/>
    <col min="1800" max="1800" width="11" style="134" customWidth="1"/>
    <col min="1801" max="1801" width="11.140625" style="134" customWidth="1"/>
    <col min="1802" max="1803" width="13.28515625" style="134" customWidth="1"/>
    <col min="1804" max="1804" width="13.85546875" style="134" customWidth="1"/>
    <col min="1805" max="1808" width="9.140625" style="134" customWidth="1"/>
    <col min="1809" max="2047" width="9.140625" style="134"/>
    <col min="2048" max="2048" width="46.140625" style="134" customWidth="1"/>
    <col min="2049" max="2049" width="30.7109375" style="134" customWidth="1"/>
    <col min="2050" max="2050" width="20.85546875" style="134" customWidth="1"/>
    <col min="2051" max="2052" width="20.42578125" style="134" customWidth="1"/>
    <col min="2053" max="2053" width="14.7109375" style="134" customWidth="1"/>
    <col min="2054" max="2054" width="14" style="134" customWidth="1"/>
    <col min="2055" max="2055" width="32.85546875" style="134" customWidth="1"/>
    <col min="2056" max="2056" width="11" style="134" customWidth="1"/>
    <col min="2057" max="2057" width="11.140625" style="134" customWidth="1"/>
    <col min="2058" max="2059" width="13.28515625" style="134" customWidth="1"/>
    <col min="2060" max="2060" width="13.85546875" style="134" customWidth="1"/>
    <col min="2061" max="2064" width="9.140625" style="134" customWidth="1"/>
    <col min="2065" max="2303" width="9.140625" style="134"/>
    <col min="2304" max="2304" width="46.140625" style="134" customWidth="1"/>
    <col min="2305" max="2305" width="30.7109375" style="134" customWidth="1"/>
    <col min="2306" max="2306" width="20.85546875" style="134" customWidth="1"/>
    <col min="2307" max="2308" width="20.42578125" style="134" customWidth="1"/>
    <col min="2309" max="2309" width="14.7109375" style="134" customWidth="1"/>
    <col min="2310" max="2310" width="14" style="134" customWidth="1"/>
    <col min="2311" max="2311" width="32.85546875" style="134" customWidth="1"/>
    <col min="2312" max="2312" width="11" style="134" customWidth="1"/>
    <col min="2313" max="2313" width="11.140625" style="134" customWidth="1"/>
    <col min="2314" max="2315" width="13.28515625" style="134" customWidth="1"/>
    <col min="2316" max="2316" width="13.85546875" style="134" customWidth="1"/>
    <col min="2317" max="2320" width="9.140625" style="134" customWidth="1"/>
    <col min="2321" max="2559" width="9.140625" style="134"/>
    <col min="2560" max="2560" width="46.140625" style="134" customWidth="1"/>
    <col min="2561" max="2561" width="30.7109375" style="134" customWidth="1"/>
    <col min="2562" max="2562" width="20.85546875" style="134" customWidth="1"/>
    <col min="2563" max="2564" width="20.42578125" style="134" customWidth="1"/>
    <col min="2565" max="2565" width="14.7109375" style="134" customWidth="1"/>
    <col min="2566" max="2566" width="14" style="134" customWidth="1"/>
    <col min="2567" max="2567" width="32.85546875" style="134" customWidth="1"/>
    <col min="2568" max="2568" width="11" style="134" customWidth="1"/>
    <col min="2569" max="2569" width="11.140625" style="134" customWidth="1"/>
    <col min="2570" max="2571" width="13.28515625" style="134" customWidth="1"/>
    <col min="2572" max="2572" width="13.85546875" style="134" customWidth="1"/>
    <col min="2573" max="2576" width="9.140625" style="134" customWidth="1"/>
    <col min="2577" max="2815" width="9.140625" style="134"/>
    <col min="2816" max="2816" width="46.140625" style="134" customWidth="1"/>
    <col min="2817" max="2817" width="30.7109375" style="134" customWidth="1"/>
    <col min="2818" max="2818" width="20.85546875" style="134" customWidth="1"/>
    <col min="2819" max="2820" width="20.42578125" style="134" customWidth="1"/>
    <col min="2821" max="2821" width="14.7109375" style="134" customWidth="1"/>
    <col min="2822" max="2822" width="14" style="134" customWidth="1"/>
    <col min="2823" max="2823" width="32.85546875" style="134" customWidth="1"/>
    <col min="2824" max="2824" width="11" style="134" customWidth="1"/>
    <col min="2825" max="2825" width="11.140625" style="134" customWidth="1"/>
    <col min="2826" max="2827" width="13.28515625" style="134" customWidth="1"/>
    <col min="2828" max="2828" width="13.85546875" style="134" customWidth="1"/>
    <col min="2829" max="2832" width="9.140625" style="134" customWidth="1"/>
    <col min="2833" max="3071" width="9.140625" style="134"/>
    <col min="3072" max="3072" width="46.140625" style="134" customWidth="1"/>
    <col min="3073" max="3073" width="30.7109375" style="134" customWidth="1"/>
    <col min="3074" max="3074" width="20.85546875" style="134" customWidth="1"/>
    <col min="3075" max="3076" width="20.42578125" style="134" customWidth="1"/>
    <col min="3077" max="3077" width="14.7109375" style="134" customWidth="1"/>
    <col min="3078" max="3078" width="14" style="134" customWidth="1"/>
    <col min="3079" max="3079" width="32.85546875" style="134" customWidth="1"/>
    <col min="3080" max="3080" width="11" style="134" customWidth="1"/>
    <col min="3081" max="3081" width="11.140625" style="134" customWidth="1"/>
    <col min="3082" max="3083" width="13.28515625" style="134" customWidth="1"/>
    <col min="3084" max="3084" width="13.85546875" style="134" customWidth="1"/>
    <col min="3085" max="3088" width="9.140625" style="134" customWidth="1"/>
    <col min="3089" max="3327" width="9.140625" style="134"/>
    <col min="3328" max="3328" width="46.140625" style="134" customWidth="1"/>
    <col min="3329" max="3329" width="30.7109375" style="134" customWidth="1"/>
    <col min="3330" max="3330" width="20.85546875" style="134" customWidth="1"/>
    <col min="3331" max="3332" width="20.42578125" style="134" customWidth="1"/>
    <col min="3333" max="3333" width="14.7109375" style="134" customWidth="1"/>
    <col min="3334" max="3334" width="14" style="134" customWidth="1"/>
    <col min="3335" max="3335" width="32.85546875" style="134" customWidth="1"/>
    <col min="3336" max="3336" width="11" style="134" customWidth="1"/>
    <col min="3337" max="3337" width="11.140625" style="134" customWidth="1"/>
    <col min="3338" max="3339" width="13.28515625" style="134" customWidth="1"/>
    <col min="3340" max="3340" width="13.85546875" style="134" customWidth="1"/>
    <col min="3341" max="3344" width="9.140625" style="134" customWidth="1"/>
    <col min="3345" max="3583" width="9.140625" style="134"/>
    <col min="3584" max="3584" width="46.140625" style="134" customWidth="1"/>
    <col min="3585" max="3585" width="30.7109375" style="134" customWidth="1"/>
    <col min="3586" max="3586" width="20.85546875" style="134" customWidth="1"/>
    <col min="3587" max="3588" width="20.42578125" style="134" customWidth="1"/>
    <col min="3589" max="3589" width="14.7109375" style="134" customWidth="1"/>
    <col min="3590" max="3590" width="14" style="134" customWidth="1"/>
    <col min="3591" max="3591" width="32.85546875" style="134" customWidth="1"/>
    <col min="3592" max="3592" width="11" style="134" customWidth="1"/>
    <col min="3593" max="3593" width="11.140625" style="134" customWidth="1"/>
    <col min="3594" max="3595" width="13.28515625" style="134" customWidth="1"/>
    <col min="3596" max="3596" width="13.85546875" style="134" customWidth="1"/>
    <col min="3597" max="3600" width="9.140625" style="134" customWidth="1"/>
    <col min="3601" max="3839" width="9.140625" style="134"/>
    <col min="3840" max="3840" width="46.140625" style="134" customWidth="1"/>
    <col min="3841" max="3841" width="30.7109375" style="134" customWidth="1"/>
    <col min="3842" max="3842" width="20.85546875" style="134" customWidth="1"/>
    <col min="3843" max="3844" width="20.42578125" style="134" customWidth="1"/>
    <col min="3845" max="3845" width="14.7109375" style="134" customWidth="1"/>
    <col min="3846" max="3846" width="14" style="134" customWidth="1"/>
    <col min="3847" max="3847" width="32.85546875" style="134" customWidth="1"/>
    <col min="3848" max="3848" width="11" style="134" customWidth="1"/>
    <col min="3849" max="3849" width="11.140625" style="134" customWidth="1"/>
    <col min="3850" max="3851" width="13.28515625" style="134" customWidth="1"/>
    <col min="3852" max="3852" width="13.85546875" style="134" customWidth="1"/>
    <col min="3853" max="3856" width="9.140625" style="134" customWidth="1"/>
    <col min="3857" max="4095" width="9.140625" style="134"/>
    <col min="4096" max="4096" width="46.140625" style="134" customWidth="1"/>
    <col min="4097" max="4097" width="30.7109375" style="134" customWidth="1"/>
    <col min="4098" max="4098" width="20.85546875" style="134" customWidth="1"/>
    <col min="4099" max="4100" width="20.42578125" style="134" customWidth="1"/>
    <col min="4101" max="4101" width="14.7109375" style="134" customWidth="1"/>
    <col min="4102" max="4102" width="14" style="134" customWidth="1"/>
    <col min="4103" max="4103" width="32.85546875" style="134" customWidth="1"/>
    <col min="4104" max="4104" width="11" style="134" customWidth="1"/>
    <col min="4105" max="4105" width="11.140625" style="134" customWidth="1"/>
    <col min="4106" max="4107" width="13.28515625" style="134" customWidth="1"/>
    <col min="4108" max="4108" width="13.85546875" style="134" customWidth="1"/>
    <col min="4109" max="4112" width="9.140625" style="134" customWidth="1"/>
    <col min="4113" max="4351" width="9.140625" style="134"/>
    <col min="4352" max="4352" width="46.140625" style="134" customWidth="1"/>
    <col min="4353" max="4353" width="30.7109375" style="134" customWidth="1"/>
    <col min="4354" max="4354" width="20.85546875" style="134" customWidth="1"/>
    <col min="4355" max="4356" width="20.42578125" style="134" customWidth="1"/>
    <col min="4357" max="4357" width="14.7109375" style="134" customWidth="1"/>
    <col min="4358" max="4358" width="14" style="134" customWidth="1"/>
    <col min="4359" max="4359" width="32.85546875" style="134" customWidth="1"/>
    <col min="4360" max="4360" width="11" style="134" customWidth="1"/>
    <col min="4361" max="4361" width="11.140625" style="134" customWidth="1"/>
    <col min="4362" max="4363" width="13.28515625" style="134" customWidth="1"/>
    <col min="4364" max="4364" width="13.85546875" style="134" customWidth="1"/>
    <col min="4365" max="4368" width="9.140625" style="134" customWidth="1"/>
    <col min="4369" max="4607" width="9.140625" style="134"/>
    <col min="4608" max="4608" width="46.140625" style="134" customWidth="1"/>
    <col min="4609" max="4609" width="30.7109375" style="134" customWidth="1"/>
    <col min="4610" max="4610" width="20.85546875" style="134" customWidth="1"/>
    <col min="4611" max="4612" width="20.42578125" style="134" customWidth="1"/>
    <col min="4613" max="4613" width="14.7109375" style="134" customWidth="1"/>
    <col min="4614" max="4614" width="14" style="134" customWidth="1"/>
    <col min="4615" max="4615" width="32.85546875" style="134" customWidth="1"/>
    <col min="4616" max="4616" width="11" style="134" customWidth="1"/>
    <col min="4617" max="4617" width="11.140625" style="134" customWidth="1"/>
    <col min="4618" max="4619" width="13.28515625" style="134" customWidth="1"/>
    <col min="4620" max="4620" width="13.85546875" style="134" customWidth="1"/>
    <col min="4621" max="4624" width="9.140625" style="134" customWidth="1"/>
    <col min="4625" max="4863" width="9.140625" style="134"/>
    <col min="4864" max="4864" width="46.140625" style="134" customWidth="1"/>
    <col min="4865" max="4865" width="30.7109375" style="134" customWidth="1"/>
    <col min="4866" max="4866" width="20.85546875" style="134" customWidth="1"/>
    <col min="4867" max="4868" width="20.42578125" style="134" customWidth="1"/>
    <col min="4869" max="4869" width="14.7109375" style="134" customWidth="1"/>
    <col min="4870" max="4870" width="14" style="134" customWidth="1"/>
    <col min="4871" max="4871" width="32.85546875" style="134" customWidth="1"/>
    <col min="4872" max="4872" width="11" style="134" customWidth="1"/>
    <col min="4873" max="4873" width="11.140625" style="134" customWidth="1"/>
    <col min="4874" max="4875" width="13.28515625" style="134" customWidth="1"/>
    <col min="4876" max="4876" width="13.85546875" style="134" customWidth="1"/>
    <col min="4877" max="4880" width="9.140625" style="134" customWidth="1"/>
    <col min="4881" max="5119" width="9.140625" style="134"/>
    <col min="5120" max="5120" width="46.140625" style="134" customWidth="1"/>
    <col min="5121" max="5121" width="30.7109375" style="134" customWidth="1"/>
    <col min="5122" max="5122" width="20.85546875" style="134" customWidth="1"/>
    <col min="5123" max="5124" width="20.42578125" style="134" customWidth="1"/>
    <col min="5125" max="5125" width="14.7109375" style="134" customWidth="1"/>
    <col min="5126" max="5126" width="14" style="134" customWidth="1"/>
    <col min="5127" max="5127" width="32.85546875" style="134" customWidth="1"/>
    <col min="5128" max="5128" width="11" style="134" customWidth="1"/>
    <col min="5129" max="5129" width="11.140625" style="134" customWidth="1"/>
    <col min="5130" max="5131" width="13.28515625" style="134" customWidth="1"/>
    <col min="5132" max="5132" width="13.85546875" style="134" customWidth="1"/>
    <col min="5133" max="5136" width="9.140625" style="134" customWidth="1"/>
    <col min="5137" max="5375" width="9.140625" style="134"/>
    <col min="5376" max="5376" width="46.140625" style="134" customWidth="1"/>
    <col min="5377" max="5377" width="30.7109375" style="134" customWidth="1"/>
    <col min="5378" max="5378" width="20.85546875" style="134" customWidth="1"/>
    <col min="5379" max="5380" width="20.42578125" style="134" customWidth="1"/>
    <col min="5381" max="5381" width="14.7109375" style="134" customWidth="1"/>
    <col min="5382" max="5382" width="14" style="134" customWidth="1"/>
    <col min="5383" max="5383" width="32.85546875" style="134" customWidth="1"/>
    <col min="5384" max="5384" width="11" style="134" customWidth="1"/>
    <col min="5385" max="5385" width="11.140625" style="134" customWidth="1"/>
    <col min="5386" max="5387" width="13.28515625" style="134" customWidth="1"/>
    <col min="5388" max="5388" width="13.85546875" style="134" customWidth="1"/>
    <col min="5389" max="5392" width="9.140625" style="134" customWidth="1"/>
    <col min="5393" max="5631" width="9.140625" style="134"/>
    <col min="5632" max="5632" width="46.140625" style="134" customWidth="1"/>
    <col min="5633" max="5633" width="30.7109375" style="134" customWidth="1"/>
    <col min="5634" max="5634" width="20.85546875" style="134" customWidth="1"/>
    <col min="5635" max="5636" width="20.42578125" style="134" customWidth="1"/>
    <col min="5637" max="5637" width="14.7109375" style="134" customWidth="1"/>
    <col min="5638" max="5638" width="14" style="134" customWidth="1"/>
    <col min="5639" max="5639" width="32.85546875" style="134" customWidth="1"/>
    <col min="5640" max="5640" width="11" style="134" customWidth="1"/>
    <col min="5641" max="5641" width="11.140625" style="134" customWidth="1"/>
    <col min="5642" max="5643" width="13.28515625" style="134" customWidth="1"/>
    <col min="5644" max="5644" width="13.85546875" style="134" customWidth="1"/>
    <col min="5645" max="5648" width="9.140625" style="134" customWidth="1"/>
    <col min="5649" max="5887" width="9.140625" style="134"/>
    <col min="5888" max="5888" width="46.140625" style="134" customWidth="1"/>
    <col min="5889" max="5889" width="30.7109375" style="134" customWidth="1"/>
    <col min="5890" max="5890" width="20.85546875" style="134" customWidth="1"/>
    <col min="5891" max="5892" width="20.42578125" style="134" customWidth="1"/>
    <col min="5893" max="5893" width="14.7109375" style="134" customWidth="1"/>
    <col min="5894" max="5894" width="14" style="134" customWidth="1"/>
    <col min="5895" max="5895" width="32.85546875" style="134" customWidth="1"/>
    <col min="5896" max="5896" width="11" style="134" customWidth="1"/>
    <col min="5897" max="5897" width="11.140625" style="134" customWidth="1"/>
    <col min="5898" max="5899" width="13.28515625" style="134" customWidth="1"/>
    <col min="5900" max="5900" width="13.85546875" style="134" customWidth="1"/>
    <col min="5901" max="5904" width="9.140625" style="134" customWidth="1"/>
    <col min="5905" max="6143" width="9.140625" style="134"/>
    <col min="6144" max="6144" width="46.140625" style="134" customWidth="1"/>
    <col min="6145" max="6145" width="30.7109375" style="134" customWidth="1"/>
    <col min="6146" max="6146" width="20.85546875" style="134" customWidth="1"/>
    <col min="6147" max="6148" width="20.42578125" style="134" customWidth="1"/>
    <col min="6149" max="6149" width="14.7109375" style="134" customWidth="1"/>
    <col min="6150" max="6150" width="14" style="134" customWidth="1"/>
    <col min="6151" max="6151" width="32.85546875" style="134" customWidth="1"/>
    <col min="6152" max="6152" width="11" style="134" customWidth="1"/>
    <col min="6153" max="6153" width="11.140625" style="134" customWidth="1"/>
    <col min="6154" max="6155" width="13.28515625" style="134" customWidth="1"/>
    <col min="6156" max="6156" width="13.85546875" style="134" customWidth="1"/>
    <col min="6157" max="6160" width="9.140625" style="134" customWidth="1"/>
    <col min="6161" max="6399" width="9.140625" style="134"/>
    <col min="6400" max="6400" width="46.140625" style="134" customWidth="1"/>
    <col min="6401" max="6401" width="30.7109375" style="134" customWidth="1"/>
    <col min="6402" max="6402" width="20.85546875" style="134" customWidth="1"/>
    <col min="6403" max="6404" width="20.42578125" style="134" customWidth="1"/>
    <col min="6405" max="6405" width="14.7109375" style="134" customWidth="1"/>
    <col min="6406" max="6406" width="14" style="134" customWidth="1"/>
    <col min="6407" max="6407" width="32.85546875" style="134" customWidth="1"/>
    <col min="6408" max="6408" width="11" style="134" customWidth="1"/>
    <col min="6409" max="6409" width="11.140625" style="134" customWidth="1"/>
    <col min="6410" max="6411" width="13.28515625" style="134" customWidth="1"/>
    <col min="6412" max="6412" width="13.85546875" style="134" customWidth="1"/>
    <col min="6413" max="6416" width="9.140625" style="134" customWidth="1"/>
    <col min="6417" max="6655" width="9.140625" style="134"/>
    <col min="6656" max="6656" width="46.140625" style="134" customWidth="1"/>
    <col min="6657" max="6657" width="30.7109375" style="134" customWidth="1"/>
    <col min="6658" max="6658" width="20.85546875" style="134" customWidth="1"/>
    <col min="6659" max="6660" width="20.42578125" style="134" customWidth="1"/>
    <col min="6661" max="6661" width="14.7109375" style="134" customWidth="1"/>
    <col min="6662" max="6662" width="14" style="134" customWidth="1"/>
    <col min="6663" max="6663" width="32.85546875" style="134" customWidth="1"/>
    <col min="6664" max="6664" width="11" style="134" customWidth="1"/>
    <col min="6665" max="6665" width="11.140625" style="134" customWidth="1"/>
    <col min="6666" max="6667" width="13.28515625" style="134" customWidth="1"/>
    <col min="6668" max="6668" width="13.85546875" style="134" customWidth="1"/>
    <col min="6669" max="6672" width="9.140625" style="134" customWidth="1"/>
    <col min="6673" max="6911" width="9.140625" style="134"/>
    <col min="6912" max="6912" width="46.140625" style="134" customWidth="1"/>
    <col min="6913" max="6913" width="30.7109375" style="134" customWidth="1"/>
    <col min="6914" max="6914" width="20.85546875" style="134" customWidth="1"/>
    <col min="6915" max="6916" width="20.42578125" style="134" customWidth="1"/>
    <col min="6917" max="6917" width="14.7109375" style="134" customWidth="1"/>
    <col min="6918" max="6918" width="14" style="134" customWidth="1"/>
    <col min="6919" max="6919" width="32.85546875" style="134" customWidth="1"/>
    <col min="6920" max="6920" width="11" style="134" customWidth="1"/>
    <col min="6921" max="6921" width="11.140625" style="134" customWidth="1"/>
    <col min="6922" max="6923" width="13.28515625" style="134" customWidth="1"/>
    <col min="6924" max="6924" width="13.85546875" style="134" customWidth="1"/>
    <col min="6925" max="6928" width="9.140625" style="134" customWidth="1"/>
    <col min="6929" max="7167" width="9.140625" style="134"/>
    <col min="7168" max="7168" width="46.140625" style="134" customWidth="1"/>
    <col min="7169" max="7169" width="30.7109375" style="134" customWidth="1"/>
    <col min="7170" max="7170" width="20.85546875" style="134" customWidth="1"/>
    <col min="7171" max="7172" width="20.42578125" style="134" customWidth="1"/>
    <col min="7173" max="7173" width="14.7109375" style="134" customWidth="1"/>
    <col min="7174" max="7174" width="14" style="134" customWidth="1"/>
    <col min="7175" max="7175" width="32.85546875" style="134" customWidth="1"/>
    <col min="7176" max="7176" width="11" style="134" customWidth="1"/>
    <col min="7177" max="7177" width="11.140625" style="134" customWidth="1"/>
    <col min="7178" max="7179" width="13.28515625" style="134" customWidth="1"/>
    <col min="7180" max="7180" width="13.85546875" style="134" customWidth="1"/>
    <col min="7181" max="7184" width="9.140625" style="134" customWidth="1"/>
    <col min="7185" max="7423" width="9.140625" style="134"/>
    <col min="7424" max="7424" width="46.140625" style="134" customWidth="1"/>
    <col min="7425" max="7425" width="30.7109375" style="134" customWidth="1"/>
    <col min="7426" max="7426" width="20.85546875" style="134" customWidth="1"/>
    <col min="7427" max="7428" width="20.42578125" style="134" customWidth="1"/>
    <col min="7429" max="7429" width="14.7109375" style="134" customWidth="1"/>
    <col min="7430" max="7430" width="14" style="134" customWidth="1"/>
    <col min="7431" max="7431" width="32.85546875" style="134" customWidth="1"/>
    <col min="7432" max="7432" width="11" style="134" customWidth="1"/>
    <col min="7433" max="7433" width="11.140625" style="134" customWidth="1"/>
    <col min="7434" max="7435" width="13.28515625" style="134" customWidth="1"/>
    <col min="7436" max="7436" width="13.85546875" style="134" customWidth="1"/>
    <col min="7437" max="7440" width="9.140625" style="134" customWidth="1"/>
    <col min="7441" max="7679" width="9.140625" style="134"/>
    <col min="7680" max="7680" width="46.140625" style="134" customWidth="1"/>
    <col min="7681" max="7681" width="30.7109375" style="134" customWidth="1"/>
    <col min="7682" max="7682" width="20.85546875" style="134" customWidth="1"/>
    <col min="7683" max="7684" width="20.42578125" style="134" customWidth="1"/>
    <col min="7685" max="7685" width="14.7109375" style="134" customWidth="1"/>
    <col min="7686" max="7686" width="14" style="134" customWidth="1"/>
    <col min="7687" max="7687" width="32.85546875" style="134" customWidth="1"/>
    <col min="7688" max="7688" width="11" style="134" customWidth="1"/>
    <col min="7689" max="7689" width="11.140625" style="134" customWidth="1"/>
    <col min="7690" max="7691" width="13.28515625" style="134" customWidth="1"/>
    <col min="7692" max="7692" width="13.85546875" style="134" customWidth="1"/>
    <col min="7693" max="7696" width="9.140625" style="134" customWidth="1"/>
    <col min="7697" max="7935" width="9.140625" style="134"/>
    <col min="7936" max="7936" width="46.140625" style="134" customWidth="1"/>
    <col min="7937" max="7937" width="30.7109375" style="134" customWidth="1"/>
    <col min="7938" max="7938" width="20.85546875" style="134" customWidth="1"/>
    <col min="7939" max="7940" width="20.42578125" style="134" customWidth="1"/>
    <col min="7941" max="7941" width="14.7109375" style="134" customWidth="1"/>
    <col min="7942" max="7942" width="14" style="134" customWidth="1"/>
    <col min="7943" max="7943" width="32.85546875" style="134" customWidth="1"/>
    <col min="7944" max="7944" width="11" style="134" customWidth="1"/>
    <col min="7945" max="7945" width="11.140625" style="134" customWidth="1"/>
    <col min="7946" max="7947" width="13.28515625" style="134" customWidth="1"/>
    <col min="7948" max="7948" width="13.85546875" style="134" customWidth="1"/>
    <col min="7949" max="7952" width="9.140625" style="134" customWidth="1"/>
    <col min="7953" max="8191" width="9.140625" style="134"/>
    <col min="8192" max="8192" width="46.140625" style="134" customWidth="1"/>
    <col min="8193" max="8193" width="30.7109375" style="134" customWidth="1"/>
    <col min="8194" max="8194" width="20.85546875" style="134" customWidth="1"/>
    <col min="8195" max="8196" width="20.42578125" style="134" customWidth="1"/>
    <col min="8197" max="8197" width="14.7109375" style="134" customWidth="1"/>
    <col min="8198" max="8198" width="14" style="134" customWidth="1"/>
    <col min="8199" max="8199" width="32.85546875" style="134" customWidth="1"/>
    <col min="8200" max="8200" width="11" style="134" customWidth="1"/>
    <col min="8201" max="8201" width="11.140625" style="134" customWidth="1"/>
    <col min="8202" max="8203" width="13.28515625" style="134" customWidth="1"/>
    <col min="8204" max="8204" width="13.85546875" style="134" customWidth="1"/>
    <col min="8205" max="8208" width="9.140625" style="134" customWidth="1"/>
    <col min="8209" max="8447" width="9.140625" style="134"/>
    <col min="8448" max="8448" width="46.140625" style="134" customWidth="1"/>
    <col min="8449" max="8449" width="30.7109375" style="134" customWidth="1"/>
    <col min="8450" max="8450" width="20.85546875" style="134" customWidth="1"/>
    <col min="8451" max="8452" width="20.42578125" style="134" customWidth="1"/>
    <col min="8453" max="8453" width="14.7109375" style="134" customWidth="1"/>
    <col min="8454" max="8454" width="14" style="134" customWidth="1"/>
    <col min="8455" max="8455" width="32.85546875" style="134" customWidth="1"/>
    <col min="8456" max="8456" width="11" style="134" customWidth="1"/>
    <col min="8457" max="8457" width="11.140625" style="134" customWidth="1"/>
    <col min="8458" max="8459" width="13.28515625" style="134" customWidth="1"/>
    <col min="8460" max="8460" width="13.85546875" style="134" customWidth="1"/>
    <col min="8461" max="8464" width="9.140625" style="134" customWidth="1"/>
    <col min="8465" max="8703" width="9.140625" style="134"/>
    <col min="8704" max="8704" width="46.140625" style="134" customWidth="1"/>
    <col min="8705" max="8705" width="30.7109375" style="134" customWidth="1"/>
    <col min="8706" max="8706" width="20.85546875" style="134" customWidth="1"/>
    <col min="8707" max="8708" width="20.42578125" style="134" customWidth="1"/>
    <col min="8709" max="8709" width="14.7109375" style="134" customWidth="1"/>
    <col min="8710" max="8710" width="14" style="134" customWidth="1"/>
    <col min="8711" max="8711" width="32.85546875" style="134" customWidth="1"/>
    <col min="8712" max="8712" width="11" style="134" customWidth="1"/>
    <col min="8713" max="8713" width="11.140625" style="134" customWidth="1"/>
    <col min="8714" max="8715" width="13.28515625" style="134" customWidth="1"/>
    <col min="8716" max="8716" width="13.85546875" style="134" customWidth="1"/>
    <col min="8717" max="8720" width="9.140625" style="134" customWidth="1"/>
    <col min="8721" max="8959" width="9.140625" style="134"/>
    <col min="8960" max="8960" width="46.140625" style="134" customWidth="1"/>
    <col min="8961" max="8961" width="30.7109375" style="134" customWidth="1"/>
    <col min="8962" max="8962" width="20.85546875" style="134" customWidth="1"/>
    <col min="8963" max="8964" width="20.42578125" style="134" customWidth="1"/>
    <col min="8965" max="8965" width="14.7109375" style="134" customWidth="1"/>
    <col min="8966" max="8966" width="14" style="134" customWidth="1"/>
    <col min="8967" max="8967" width="32.85546875" style="134" customWidth="1"/>
    <col min="8968" max="8968" width="11" style="134" customWidth="1"/>
    <col min="8969" max="8969" width="11.140625" style="134" customWidth="1"/>
    <col min="8970" max="8971" width="13.28515625" style="134" customWidth="1"/>
    <col min="8972" max="8972" width="13.85546875" style="134" customWidth="1"/>
    <col min="8973" max="8976" width="9.140625" style="134" customWidth="1"/>
    <col min="8977" max="9215" width="9.140625" style="134"/>
    <col min="9216" max="9216" width="46.140625" style="134" customWidth="1"/>
    <col min="9217" max="9217" width="30.7109375" style="134" customWidth="1"/>
    <col min="9218" max="9218" width="20.85546875" style="134" customWidth="1"/>
    <col min="9219" max="9220" width="20.42578125" style="134" customWidth="1"/>
    <col min="9221" max="9221" width="14.7109375" style="134" customWidth="1"/>
    <col min="9222" max="9222" width="14" style="134" customWidth="1"/>
    <col min="9223" max="9223" width="32.85546875" style="134" customWidth="1"/>
    <col min="9224" max="9224" width="11" style="134" customWidth="1"/>
    <col min="9225" max="9225" width="11.140625" style="134" customWidth="1"/>
    <col min="9226" max="9227" width="13.28515625" style="134" customWidth="1"/>
    <col min="9228" max="9228" width="13.85546875" style="134" customWidth="1"/>
    <col min="9229" max="9232" width="9.140625" style="134" customWidth="1"/>
    <col min="9233" max="9471" width="9.140625" style="134"/>
    <col min="9472" max="9472" width="46.140625" style="134" customWidth="1"/>
    <col min="9473" max="9473" width="30.7109375" style="134" customWidth="1"/>
    <col min="9474" max="9474" width="20.85546875" style="134" customWidth="1"/>
    <col min="9475" max="9476" width="20.42578125" style="134" customWidth="1"/>
    <col min="9477" max="9477" width="14.7109375" style="134" customWidth="1"/>
    <col min="9478" max="9478" width="14" style="134" customWidth="1"/>
    <col min="9479" max="9479" width="32.85546875" style="134" customWidth="1"/>
    <col min="9480" max="9480" width="11" style="134" customWidth="1"/>
    <col min="9481" max="9481" width="11.140625" style="134" customWidth="1"/>
    <col min="9482" max="9483" width="13.28515625" style="134" customWidth="1"/>
    <col min="9484" max="9484" width="13.85546875" style="134" customWidth="1"/>
    <col min="9485" max="9488" width="9.140625" style="134" customWidth="1"/>
    <col min="9489" max="9727" width="9.140625" style="134"/>
    <col min="9728" max="9728" width="46.140625" style="134" customWidth="1"/>
    <col min="9729" max="9729" width="30.7109375" style="134" customWidth="1"/>
    <col min="9730" max="9730" width="20.85546875" style="134" customWidth="1"/>
    <col min="9731" max="9732" width="20.42578125" style="134" customWidth="1"/>
    <col min="9733" max="9733" width="14.7109375" style="134" customWidth="1"/>
    <col min="9734" max="9734" width="14" style="134" customWidth="1"/>
    <col min="9735" max="9735" width="32.85546875" style="134" customWidth="1"/>
    <col min="9736" max="9736" width="11" style="134" customWidth="1"/>
    <col min="9737" max="9737" width="11.140625" style="134" customWidth="1"/>
    <col min="9738" max="9739" width="13.28515625" style="134" customWidth="1"/>
    <col min="9740" max="9740" width="13.85546875" style="134" customWidth="1"/>
    <col min="9741" max="9744" width="9.140625" style="134" customWidth="1"/>
    <col min="9745" max="9983" width="9.140625" style="134"/>
    <col min="9984" max="9984" width="46.140625" style="134" customWidth="1"/>
    <col min="9985" max="9985" width="30.7109375" style="134" customWidth="1"/>
    <col min="9986" max="9986" width="20.85546875" style="134" customWidth="1"/>
    <col min="9987" max="9988" width="20.42578125" style="134" customWidth="1"/>
    <col min="9989" max="9989" width="14.7109375" style="134" customWidth="1"/>
    <col min="9990" max="9990" width="14" style="134" customWidth="1"/>
    <col min="9991" max="9991" width="32.85546875" style="134" customWidth="1"/>
    <col min="9992" max="9992" width="11" style="134" customWidth="1"/>
    <col min="9993" max="9993" width="11.140625" style="134" customWidth="1"/>
    <col min="9994" max="9995" width="13.28515625" style="134" customWidth="1"/>
    <col min="9996" max="9996" width="13.85546875" style="134" customWidth="1"/>
    <col min="9997" max="10000" width="9.140625" style="134" customWidth="1"/>
    <col min="10001" max="10239" width="9.140625" style="134"/>
    <col min="10240" max="10240" width="46.140625" style="134" customWidth="1"/>
    <col min="10241" max="10241" width="30.7109375" style="134" customWidth="1"/>
    <col min="10242" max="10242" width="20.85546875" style="134" customWidth="1"/>
    <col min="10243" max="10244" width="20.42578125" style="134" customWidth="1"/>
    <col min="10245" max="10245" width="14.7109375" style="134" customWidth="1"/>
    <col min="10246" max="10246" width="14" style="134" customWidth="1"/>
    <col min="10247" max="10247" width="32.85546875" style="134" customWidth="1"/>
    <col min="10248" max="10248" width="11" style="134" customWidth="1"/>
    <col min="10249" max="10249" width="11.140625" style="134" customWidth="1"/>
    <col min="10250" max="10251" width="13.28515625" style="134" customWidth="1"/>
    <col min="10252" max="10252" width="13.85546875" style="134" customWidth="1"/>
    <col min="10253" max="10256" width="9.140625" style="134" customWidth="1"/>
    <col min="10257" max="10495" width="9.140625" style="134"/>
    <col min="10496" max="10496" width="46.140625" style="134" customWidth="1"/>
    <col min="10497" max="10497" width="30.7109375" style="134" customWidth="1"/>
    <col min="10498" max="10498" width="20.85546875" style="134" customWidth="1"/>
    <col min="10499" max="10500" width="20.42578125" style="134" customWidth="1"/>
    <col min="10501" max="10501" width="14.7109375" style="134" customWidth="1"/>
    <col min="10502" max="10502" width="14" style="134" customWidth="1"/>
    <col min="10503" max="10503" width="32.85546875" style="134" customWidth="1"/>
    <col min="10504" max="10504" width="11" style="134" customWidth="1"/>
    <col min="10505" max="10505" width="11.140625" style="134" customWidth="1"/>
    <col min="10506" max="10507" width="13.28515625" style="134" customWidth="1"/>
    <col min="10508" max="10508" width="13.85546875" style="134" customWidth="1"/>
    <col min="10509" max="10512" width="9.140625" style="134" customWidth="1"/>
    <col min="10513" max="10751" width="9.140625" style="134"/>
    <col min="10752" max="10752" width="46.140625" style="134" customWidth="1"/>
    <col min="10753" max="10753" width="30.7109375" style="134" customWidth="1"/>
    <col min="10754" max="10754" width="20.85546875" style="134" customWidth="1"/>
    <col min="10755" max="10756" width="20.42578125" style="134" customWidth="1"/>
    <col min="10757" max="10757" width="14.7109375" style="134" customWidth="1"/>
    <col min="10758" max="10758" width="14" style="134" customWidth="1"/>
    <col min="10759" max="10759" width="32.85546875" style="134" customWidth="1"/>
    <col min="10760" max="10760" width="11" style="134" customWidth="1"/>
    <col min="10761" max="10761" width="11.140625" style="134" customWidth="1"/>
    <col min="10762" max="10763" width="13.28515625" style="134" customWidth="1"/>
    <col min="10764" max="10764" width="13.85546875" style="134" customWidth="1"/>
    <col min="10765" max="10768" width="9.140625" style="134" customWidth="1"/>
    <col min="10769" max="11007" width="9.140625" style="134"/>
    <col min="11008" max="11008" width="46.140625" style="134" customWidth="1"/>
    <col min="11009" max="11009" width="30.7109375" style="134" customWidth="1"/>
    <col min="11010" max="11010" width="20.85546875" style="134" customWidth="1"/>
    <col min="11011" max="11012" width="20.42578125" style="134" customWidth="1"/>
    <col min="11013" max="11013" width="14.7109375" style="134" customWidth="1"/>
    <col min="11014" max="11014" width="14" style="134" customWidth="1"/>
    <col min="11015" max="11015" width="32.85546875" style="134" customWidth="1"/>
    <col min="11016" max="11016" width="11" style="134" customWidth="1"/>
    <col min="11017" max="11017" width="11.140625" style="134" customWidth="1"/>
    <col min="11018" max="11019" width="13.28515625" style="134" customWidth="1"/>
    <col min="11020" max="11020" width="13.85546875" style="134" customWidth="1"/>
    <col min="11021" max="11024" width="9.140625" style="134" customWidth="1"/>
    <col min="11025" max="11263" width="9.140625" style="134"/>
    <col min="11264" max="11264" width="46.140625" style="134" customWidth="1"/>
    <col min="11265" max="11265" width="30.7109375" style="134" customWidth="1"/>
    <col min="11266" max="11266" width="20.85546875" style="134" customWidth="1"/>
    <col min="11267" max="11268" width="20.42578125" style="134" customWidth="1"/>
    <col min="11269" max="11269" width="14.7109375" style="134" customWidth="1"/>
    <col min="11270" max="11270" width="14" style="134" customWidth="1"/>
    <col min="11271" max="11271" width="32.85546875" style="134" customWidth="1"/>
    <col min="11272" max="11272" width="11" style="134" customWidth="1"/>
    <col min="11273" max="11273" width="11.140625" style="134" customWidth="1"/>
    <col min="11274" max="11275" width="13.28515625" style="134" customWidth="1"/>
    <col min="11276" max="11276" width="13.85546875" style="134" customWidth="1"/>
    <col min="11277" max="11280" width="9.140625" style="134" customWidth="1"/>
    <col min="11281" max="11519" width="9.140625" style="134"/>
    <col min="11520" max="11520" width="46.140625" style="134" customWidth="1"/>
    <col min="11521" max="11521" width="30.7109375" style="134" customWidth="1"/>
    <col min="11522" max="11522" width="20.85546875" style="134" customWidth="1"/>
    <col min="11523" max="11524" width="20.42578125" style="134" customWidth="1"/>
    <col min="11525" max="11525" width="14.7109375" style="134" customWidth="1"/>
    <col min="11526" max="11526" width="14" style="134" customWidth="1"/>
    <col min="11527" max="11527" width="32.85546875" style="134" customWidth="1"/>
    <col min="11528" max="11528" width="11" style="134" customWidth="1"/>
    <col min="11529" max="11529" width="11.140625" style="134" customWidth="1"/>
    <col min="11530" max="11531" width="13.28515625" style="134" customWidth="1"/>
    <col min="11532" max="11532" width="13.85546875" style="134" customWidth="1"/>
    <col min="11533" max="11536" width="9.140625" style="134" customWidth="1"/>
    <col min="11537" max="11775" width="9.140625" style="134"/>
    <col min="11776" max="11776" width="46.140625" style="134" customWidth="1"/>
    <col min="11777" max="11777" width="30.7109375" style="134" customWidth="1"/>
    <col min="11778" max="11778" width="20.85546875" style="134" customWidth="1"/>
    <col min="11779" max="11780" width="20.42578125" style="134" customWidth="1"/>
    <col min="11781" max="11781" width="14.7109375" style="134" customWidth="1"/>
    <col min="11782" max="11782" width="14" style="134" customWidth="1"/>
    <col min="11783" max="11783" width="32.85546875" style="134" customWidth="1"/>
    <col min="11784" max="11784" width="11" style="134" customWidth="1"/>
    <col min="11785" max="11785" width="11.140625" style="134" customWidth="1"/>
    <col min="11786" max="11787" width="13.28515625" style="134" customWidth="1"/>
    <col min="11788" max="11788" width="13.85546875" style="134" customWidth="1"/>
    <col min="11789" max="11792" width="9.140625" style="134" customWidth="1"/>
    <col min="11793" max="12031" width="9.140625" style="134"/>
    <col min="12032" max="12032" width="46.140625" style="134" customWidth="1"/>
    <col min="12033" max="12033" width="30.7109375" style="134" customWidth="1"/>
    <col min="12034" max="12034" width="20.85546875" style="134" customWidth="1"/>
    <col min="12035" max="12036" width="20.42578125" style="134" customWidth="1"/>
    <col min="12037" max="12037" width="14.7109375" style="134" customWidth="1"/>
    <col min="12038" max="12038" width="14" style="134" customWidth="1"/>
    <col min="12039" max="12039" width="32.85546875" style="134" customWidth="1"/>
    <col min="12040" max="12040" width="11" style="134" customWidth="1"/>
    <col min="12041" max="12041" width="11.140625" style="134" customWidth="1"/>
    <col min="12042" max="12043" width="13.28515625" style="134" customWidth="1"/>
    <col min="12044" max="12044" width="13.85546875" style="134" customWidth="1"/>
    <col min="12045" max="12048" width="9.140625" style="134" customWidth="1"/>
    <col min="12049" max="12287" width="9.140625" style="134"/>
    <col min="12288" max="12288" width="46.140625" style="134" customWidth="1"/>
    <col min="12289" max="12289" width="30.7109375" style="134" customWidth="1"/>
    <col min="12290" max="12290" width="20.85546875" style="134" customWidth="1"/>
    <col min="12291" max="12292" width="20.42578125" style="134" customWidth="1"/>
    <col min="12293" max="12293" width="14.7109375" style="134" customWidth="1"/>
    <col min="12294" max="12294" width="14" style="134" customWidth="1"/>
    <col min="12295" max="12295" width="32.85546875" style="134" customWidth="1"/>
    <col min="12296" max="12296" width="11" style="134" customWidth="1"/>
    <col min="12297" max="12297" width="11.140625" style="134" customWidth="1"/>
    <col min="12298" max="12299" width="13.28515625" style="134" customWidth="1"/>
    <col min="12300" max="12300" width="13.85546875" style="134" customWidth="1"/>
    <col min="12301" max="12304" width="9.140625" style="134" customWidth="1"/>
    <col min="12305" max="12543" width="9.140625" style="134"/>
    <col min="12544" max="12544" width="46.140625" style="134" customWidth="1"/>
    <col min="12545" max="12545" width="30.7109375" style="134" customWidth="1"/>
    <col min="12546" max="12546" width="20.85546875" style="134" customWidth="1"/>
    <col min="12547" max="12548" width="20.42578125" style="134" customWidth="1"/>
    <col min="12549" max="12549" width="14.7109375" style="134" customWidth="1"/>
    <col min="12550" max="12550" width="14" style="134" customWidth="1"/>
    <col min="12551" max="12551" width="32.85546875" style="134" customWidth="1"/>
    <col min="12552" max="12552" width="11" style="134" customWidth="1"/>
    <col min="12553" max="12553" width="11.140625" style="134" customWidth="1"/>
    <col min="12554" max="12555" width="13.28515625" style="134" customWidth="1"/>
    <col min="12556" max="12556" width="13.85546875" style="134" customWidth="1"/>
    <col min="12557" max="12560" width="9.140625" style="134" customWidth="1"/>
    <col min="12561" max="12799" width="9.140625" style="134"/>
    <col min="12800" max="12800" width="46.140625" style="134" customWidth="1"/>
    <col min="12801" max="12801" width="30.7109375" style="134" customWidth="1"/>
    <col min="12802" max="12802" width="20.85546875" style="134" customWidth="1"/>
    <col min="12803" max="12804" width="20.42578125" style="134" customWidth="1"/>
    <col min="12805" max="12805" width="14.7109375" style="134" customWidth="1"/>
    <col min="12806" max="12806" width="14" style="134" customWidth="1"/>
    <col min="12807" max="12807" width="32.85546875" style="134" customWidth="1"/>
    <col min="12808" max="12808" width="11" style="134" customWidth="1"/>
    <col min="12809" max="12809" width="11.140625" style="134" customWidth="1"/>
    <col min="12810" max="12811" width="13.28515625" style="134" customWidth="1"/>
    <col min="12812" max="12812" width="13.85546875" style="134" customWidth="1"/>
    <col min="12813" max="12816" width="9.140625" style="134" customWidth="1"/>
    <col min="12817" max="13055" width="9.140625" style="134"/>
    <col min="13056" max="13056" width="46.140625" style="134" customWidth="1"/>
    <col min="13057" max="13057" width="30.7109375" style="134" customWidth="1"/>
    <col min="13058" max="13058" width="20.85546875" style="134" customWidth="1"/>
    <col min="13059" max="13060" width="20.42578125" style="134" customWidth="1"/>
    <col min="13061" max="13061" width="14.7109375" style="134" customWidth="1"/>
    <col min="13062" max="13062" width="14" style="134" customWidth="1"/>
    <col min="13063" max="13063" width="32.85546875" style="134" customWidth="1"/>
    <col min="13064" max="13064" width="11" style="134" customWidth="1"/>
    <col min="13065" max="13065" width="11.140625" style="134" customWidth="1"/>
    <col min="13066" max="13067" width="13.28515625" style="134" customWidth="1"/>
    <col min="13068" max="13068" width="13.85546875" style="134" customWidth="1"/>
    <col min="13069" max="13072" width="9.140625" style="134" customWidth="1"/>
    <col min="13073" max="13311" width="9.140625" style="134"/>
    <col min="13312" max="13312" width="46.140625" style="134" customWidth="1"/>
    <col min="13313" max="13313" width="30.7109375" style="134" customWidth="1"/>
    <col min="13314" max="13314" width="20.85546875" style="134" customWidth="1"/>
    <col min="13315" max="13316" width="20.42578125" style="134" customWidth="1"/>
    <col min="13317" max="13317" width="14.7109375" style="134" customWidth="1"/>
    <col min="13318" max="13318" width="14" style="134" customWidth="1"/>
    <col min="13319" max="13319" width="32.85546875" style="134" customWidth="1"/>
    <col min="13320" max="13320" width="11" style="134" customWidth="1"/>
    <col min="13321" max="13321" width="11.140625" style="134" customWidth="1"/>
    <col min="13322" max="13323" width="13.28515625" style="134" customWidth="1"/>
    <col min="13324" max="13324" width="13.85546875" style="134" customWidth="1"/>
    <col min="13325" max="13328" width="9.140625" style="134" customWidth="1"/>
    <col min="13329" max="13567" width="9.140625" style="134"/>
    <col min="13568" max="13568" width="46.140625" style="134" customWidth="1"/>
    <col min="13569" max="13569" width="30.7109375" style="134" customWidth="1"/>
    <col min="13570" max="13570" width="20.85546875" style="134" customWidth="1"/>
    <col min="13571" max="13572" width="20.42578125" style="134" customWidth="1"/>
    <col min="13573" max="13573" width="14.7109375" style="134" customWidth="1"/>
    <col min="13574" max="13574" width="14" style="134" customWidth="1"/>
    <col min="13575" max="13575" width="32.85546875" style="134" customWidth="1"/>
    <col min="13576" max="13576" width="11" style="134" customWidth="1"/>
    <col min="13577" max="13577" width="11.140625" style="134" customWidth="1"/>
    <col min="13578" max="13579" width="13.28515625" style="134" customWidth="1"/>
    <col min="13580" max="13580" width="13.85546875" style="134" customWidth="1"/>
    <col min="13581" max="13584" width="9.140625" style="134" customWidth="1"/>
    <col min="13585" max="13823" width="9.140625" style="134"/>
    <col min="13824" max="13824" width="46.140625" style="134" customWidth="1"/>
    <col min="13825" max="13825" width="30.7109375" style="134" customWidth="1"/>
    <col min="13826" max="13826" width="20.85546875" style="134" customWidth="1"/>
    <col min="13827" max="13828" width="20.42578125" style="134" customWidth="1"/>
    <col min="13829" max="13829" width="14.7109375" style="134" customWidth="1"/>
    <col min="13830" max="13830" width="14" style="134" customWidth="1"/>
    <col min="13831" max="13831" width="32.85546875" style="134" customWidth="1"/>
    <col min="13832" max="13832" width="11" style="134" customWidth="1"/>
    <col min="13833" max="13833" width="11.140625" style="134" customWidth="1"/>
    <col min="13834" max="13835" width="13.28515625" style="134" customWidth="1"/>
    <col min="13836" max="13836" width="13.85546875" style="134" customWidth="1"/>
    <col min="13837" max="13840" width="9.140625" style="134" customWidth="1"/>
    <col min="13841" max="14079" width="9.140625" style="134"/>
    <col min="14080" max="14080" width="46.140625" style="134" customWidth="1"/>
    <col min="14081" max="14081" width="30.7109375" style="134" customWidth="1"/>
    <col min="14082" max="14082" width="20.85546875" style="134" customWidth="1"/>
    <col min="14083" max="14084" width="20.42578125" style="134" customWidth="1"/>
    <col min="14085" max="14085" width="14.7109375" style="134" customWidth="1"/>
    <col min="14086" max="14086" width="14" style="134" customWidth="1"/>
    <col min="14087" max="14087" width="32.85546875" style="134" customWidth="1"/>
    <col min="14088" max="14088" width="11" style="134" customWidth="1"/>
    <col min="14089" max="14089" width="11.140625" style="134" customWidth="1"/>
    <col min="14090" max="14091" width="13.28515625" style="134" customWidth="1"/>
    <col min="14092" max="14092" width="13.85546875" style="134" customWidth="1"/>
    <col min="14093" max="14096" width="9.140625" style="134" customWidth="1"/>
    <col min="14097" max="14335" width="9.140625" style="134"/>
    <col min="14336" max="14336" width="46.140625" style="134" customWidth="1"/>
    <col min="14337" max="14337" width="30.7109375" style="134" customWidth="1"/>
    <col min="14338" max="14338" width="20.85546875" style="134" customWidth="1"/>
    <col min="14339" max="14340" width="20.42578125" style="134" customWidth="1"/>
    <col min="14341" max="14341" width="14.7109375" style="134" customWidth="1"/>
    <col min="14342" max="14342" width="14" style="134" customWidth="1"/>
    <col min="14343" max="14343" width="32.85546875" style="134" customWidth="1"/>
    <col min="14344" max="14344" width="11" style="134" customWidth="1"/>
    <col min="14345" max="14345" width="11.140625" style="134" customWidth="1"/>
    <col min="14346" max="14347" width="13.28515625" style="134" customWidth="1"/>
    <col min="14348" max="14348" width="13.85546875" style="134" customWidth="1"/>
    <col min="14349" max="14352" width="9.140625" style="134" customWidth="1"/>
    <col min="14353" max="14591" width="9.140625" style="134"/>
    <col min="14592" max="14592" width="46.140625" style="134" customWidth="1"/>
    <col min="14593" max="14593" width="30.7109375" style="134" customWidth="1"/>
    <col min="14594" max="14594" width="20.85546875" style="134" customWidth="1"/>
    <col min="14595" max="14596" width="20.42578125" style="134" customWidth="1"/>
    <col min="14597" max="14597" width="14.7109375" style="134" customWidth="1"/>
    <col min="14598" max="14598" width="14" style="134" customWidth="1"/>
    <col min="14599" max="14599" width="32.85546875" style="134" customWidth="1"/>
    <col min="14600" max="14600" width="11" style="134" customWidth="1"/>
    <col min="14601" max="14601" width="11.140625" style="134" customWidth="1"/>
    <col min="14602" max="14603" width="13.28515625" style="134" customWidth="1"/>
    <col min="14604" max="14604" width="13.85546875" style="134" customWidth="1"/>
    <col min="14605" max="14608" width="9.140625" style="134" customWidth="1"/>
    <col min="14609" max="14847" width="9.140625" style="134"/>
    <col min="14848" max="14848" width="46.140625" style="134" customWidth="1"/>
    <col min="14849" max="14849" width="30.7109375" style="134" customWidth="1"/>
    <col min="14850" max="14850" width="20.85546875" style="134" customWidth="1"/>
    <col min="14851" max="14852" width="20.42578125" style="134" customWidth="1"/>
    <col min="14853" max="14853" width="14.7109375" style="134" customWidth="1"/>
    <col min="14854" max="14854" width="14" style="134" customWidth="1"/>
    <col min="14855" max="14855" width="32.85546875" style="134" customWidth="1"/>
    <col min="14856" max="14856" width="11" style="134" customWidth="1"/>
    <col min="14857" max="14857" width="11.140625" style="134" customWidth="1"/>
    <col min="14858" max="14859" width="13.28515625" style="134" customWidth="1"/>
    <col min="14860" max="14860" width="13.85546875" style="134" customWidth="1"/>
    <col min="14861" max="14864" width="9.140625" style="134" customWidth="1"/>
    <col min="14865" max="15103" width="9.140625" style="134"/>
    <col min="15104" max="15104" width="46.140625" style="134" customWidth="1"/>
    <col min="15105" max="15105" width="30.7109375" style="134" customWidth="1"/>
    <col min="15106" max="15106" width="20.85546875" style="134" customWidth="1"/>
    <col min="15107" max="15108" width="20.42578125" style="134" customWidth="1"/>
    <col min="15109" max="15109" width="14.7109375" style="134" customWidth="1"/>
    <col min="15110" max="15110" width="14" style="134" customWidth="1"/>
    <col min="15111" max="15111" width="32.85546875" style="134" customWidth="1"/>
    <col min="15112" max="15112" width="11" style="134" customWidth="1"/>
    <col min="15113" max="15113" width="11.140625" style="134" customWidth="1"/>
    <col min="15114" max="15115" width="13.28515625" style="134" customWidth="1"/>
    <col min="15116" max="15116" width="13.85546875" style="134" customWidth="1"/>
    <col min="15117" max="15120" width="9.140625" style="134" customWidth="1"/>
    <col min="15121" max="15359" width="9.140625" style="134"/>
    <col min="15360" max="15360" width="46.140625" style="134" customWidth="1"/>
    <col min="15361" max="15361" width="30.7109375" style="134" customWidth="1"/>
    <col min="15362" max="15362" width="20.85546875" style="134" customWidth="1"/>
    <col min="15363" max="15364" width="20.42578125" style="134" customWidth="1"/>
    <col min="15365" max="15365" width="14.7109375" style="134" customWidth="1"/>
    <col min="15366" max="15366" width="14" style="134" customWidth="1"/>
    <col min="15367" max="15367" width="32.85546875" style="134" customWidth="1"/>
    <col min="15368" max="15368" width="11" style="134" customWidth="1"/>
    <col min="15369" max="15369" width="11.140625" style="134" customWidth="1"/>
    <col min="15370" max="15371" width="13.28515625" style="134" customWidth="1"/>
    <col min="15372" max="15372" width="13.85546875" style="134" customWidth="1"/>
    <col min="15373" max="15376" width="9.140625" style="134" customWidth="1"/>
    <col min="15377" max="15615" width="9.140625" style="134"/>
    <col min="15616" max="15616" width="46.140625" style="134" customWidth="1"/>
    <col min="15617" max="15617" width="30.7109375" style="134" customWidth="1"/>
    <col min="15618" max="15618" width="20.85546875" style="134" customWidth="1"/>
    <col min="15619" max="15620" width="20.42578125" style="134" customWidth="1"/>
    <col min="15621" max="15621" width="14.7109375" style="134" customWidth="1"/>
    <col min="15622" max="15622" width="14" style="134" customWidth="1"/>
    <col min="15623" max="15623" width="32.85546875" style="134" customWidth="1"/>
    <col min="15624" max="15624" width="11" style="134" customWidth="1"/>
    <col min="15625" max="15625" width="11.140625" style="134" customWidth="1"/>
    <col min="15626" max="15627" width="13.28515625" style="134" customWidth="1"/>
    <col min="15628" max="15628" width="13.85546875" style="134" customWidth="1"/>
    <col min="15629" max="15632" width="9.140625" style="134" customWidth="1"/>
    <col min="15633" max="15871" width="9.140625" style="134"/>
    <col min="15872" max="15872" width="46.140625" style="134" customWidth="1"/>
    <col min="15873" max="15873" width="30.7109375" style="134" customWidth="1"/>
    <col min="15874" max="15874" width="20.85546875" style="134" customWidth="1"/>
    <col min="15875" max="15876" width="20.42578125" style="134" customWidth="1"/>
    <col min="15877" max="15877" width="14.7109375" style="134" customWidth="1"/>
    <col min="15878" max="15878" width="14" style="134" customWidth="1"/>
    <col min="15879" max="15879" width="32.85546875" style="134" customWidth="1"/>
    <col min="15880" max="15880" width="11" style="134" customWidth="1"/>
    <col min="15881" max="15881" width="11.140625" style="134" customWidth="1"/>
    <col min="15882" max="15883" width="13.28515625" style="134" customWidth="1"/>
    <col min="15884" max="15884" width="13.85546875" style="134" customWidth="1"/>
    <col min="15885" max="15888" width="9.140625" style="134" customWidth="1"/>
    <col min="15889" max="16127" width="9.140625" style="134"/>
    <col min="16128" max="16128" width="46.140625" style="134" customWidth="1"/>
    <col min="16129" max="16129" width="30.7109375" style="134" customWidth="1"/>
    <col min="16130" max="16130" width="20.85546875" style="134" customWidth="1"/>
    <col min="16131" max="16132" width="20.42578125" style="134" customWidth="1"/>
    <col min="16133" max="16133" width="14.7109375" style="134" customWidth="1"/>
    <col min="16134" max="16134" width="14" style="134" customWidth="1"/>
    <col min="16135" max="16135" width="32.85546875" style="134" customWidth="1"/>
    <col min="16136" max="16136" width="11" style="134" customWidth="1"/>
    <col min="16137" max="16137" width="11.140625" style="134" customWidth="1"/>
    <col min="16138" max="16139" width="13.28515625" style="134" customWidth="1"/>
    <col min="16140" max="16140" width="13.85546875" style="134" customWidth="1"/>
    <col min="16141" max="16144" width="9.140625" style="134" customWidth="1"/>
    <col min="16145" max="16384" width="9.140625" style="134"/>
  </cols>
  <sheetData>
    <row r="1" spans="1:9" s="344" customFormat="1" ht="12.75">
      <c r="A1" s="341"/>
      <c r="B1" s="341"/>
      <c r="C1" s="342"/>
      <c r="D1" s="342"/>
      <c r="E1" s="342"/>
      <c r="F1" s="342"/>
      <c r="G1" s="343" t="s">
        <v>221</v>
      </c>
    </row>
    <row r="2" spans="1:9" s="344" customFormat="1" ht="12.75">
      <c r="A2" s="341"/>
      <c r="B2" s="341"/>
      <c r="C2" s="342"/>
      <c r="D2" s="342"/>
      <c r="E2" s="342"/>
      <c r="F2" s="342"/>
      <c r="G2" s="343" t="s">
        <v>222</v>
      </c>
    </row>
    <row r="3" spans="1:9" s="344" customFormat="1" ht="12.75">
      <c r="A3" s="341"/>
      <c r="B3" s="341"/>
      <c r="C3" s="342"/>
      <c r="D3" s="342"/>
      <c r="E3" s="342"/>
      <c r="F3" s="342"/>
      <c r="G3" s="343" t="s">
        <v>223</v>
      </c>
    </row>
    <row r="4" spans="1:9" s="344" customFormat="1" ht="12.75">
      <c r="A4" s="341"/>
      <c r="B4" s="341"/>
      <c r="C4" s="342"/>
      <c r="D4" s="342"/>
      <c r="E4" s="342"/>
      <c r="F4" s="342"/>
      <c r="G4" s="343" t="s">
        <v>224</v>
      </c>
    </row>
    <row r="5" spans="1:9" s="344" customFormat="1" ht="12.75">
      <c r="A5" s="341"/>
      <c r="B5" s="316"/>
      <c r="C5" s="342"/>
      <c r="D5" s="342"/>
      <c r="E5" s="342"/>
      <c r="F5" s="342"/>
      <c r="G5" s="343" t="s">
        <v>225</v>
      </c>
    </row>
    <row r="6" spans="1:9" s="344" customFormat="1">
      <c r="A6" s="345"/>
      <c r="B6" s="318"/>
      <c r="C6" s="346"/>
      <c r="D6" s="346"/>
      <c r="E6" s="346"/>
      <c r="F6" s="347"/>
      <c r="G6" s="347"/>
    </row>
    <row r="7" spans="1:9" s="344" customFormat="1">
      <c r="A7" s="345"/>
      <c r="B7" s="318"/>
      <c r="C7" s="346"/>
      <c r="D7" s="346"/>
      <c r="E7" s="347"/>
      <c r="F7" s="347"/>
      <c r="G7" s="348" t="s">
        <v>226</v>
      </c>
    </row>
    <row r="8" spans="1:9" s="2" customFormat="1">
      <c r="A8" s="1"/>
      <c r="B8" s="1"/>
      <c r="D8" s="886"/>
      <c r="E8" s="886"/>
      <c r="F8" s="886"/>
      <c r="G8" s="886"/>
      <c r="I8" s="3"/>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4" customFormat="1" ht="21.75" customHeight="1"/>
    <row r="14" spans="1:9" s="644" customFormat="1" ht="19.5" customHeight="1">
      <c r="D14" s="990" t="s">
        <v>477</v>
      </c>
      <c r="E14" s="990"/>
      <c r="F14" s="990"/>
      <c r="G14" s="990"/>
    </row>
    <row r="15" spans="1:9" s="890" customFormat="1" ht="15.75">
      <c r="D15" s="991" t="s">
        <v>437</v>
      </c>
      <c r="E15" s="991"/>
      <c r="F15" s="991"/>
      <c r="G15" s="991"/>
    </row>
    <row r="16" spans="1:9" s="891" customFormat="1" ht="15.75">
      <c r="D16" s="992" t="s">
        <v>438</v>
      </c>
      <c r="E16" s="992"/>
      <c r="F16" s="992"/>
      <c r="G16" s="992"/>
    </row>
    <row r="17" spans="1:12" s="891" customFormat="1" ht="15.75">
      <c r="D17" s="993" t="s">
        <v>462</v>
      </c>
      <c r="E17" s="993"/>
      <c r="F17" s="993"/>
      <c r="G17" s="993"/>
    </row>
    <row r="18" spans="1:12" s="891" customFormat="1" ht="15.75">
      <c r="F18" s="891" t="s">
        <v>27</v>
      </c>
    </row>
    <row r="19" spans="1:12" s="35" customFormat="1" ht="15.75">
      <c r="F19" s="36"/>
    </row>
    <row r="20" spans="1:12" s="35" customFormat="1" ht="18" customHeight="1"/>
    <row r="21" spans="1:12" s="8" customFormat="1" ht="15.75">
      <c r="A21" s="1052" t="s">
        <v>2</v>
      </c>
      <c r="B21" s="1052"/>
      <c r="C21" s="1052"/>
      <c r="D21" s="1052"/>
      <c r="E21" s="1052"/>
      <c r="F21" s="1052"/>
      <c r="G21" s="1052"/>
      <c r="H21" s="7"/>
    </row>
    <row r="22" spans="1:12" s="8" customFormat="1" ht="15.75">
      <c r="A22" s="1055" t="s">
        <v>192</v>
      </c>
      <c r="B22" s="1055"/>
      <c r="C22" s="1055"/>
      <c r="D22" s="1055"/>
      <c r="E22" s="1055"/>
      <c r="F22" s="1055"/>
      <c r="G22" s="1055"/>
      <c r="H22" s="7"/>
    </row>
    <row r="23" spans="1:12" s="8" customFormat="1" ht="15.75">
      <c r="A23" s="1051"/>
      <c r="B23" s="1051"/>
      <c r="C23" s="1051"/>
      <c r="D23" s="1051"/>
      <c r="E23" s="1051"/>
      <c r="F23" s="1051"/>
      <c r="G23" s="1051"/>
      <c r="H23" s="7"/>
    </row>
    <row r="24" spans="1:12" s="8" customFormat="1" ht="15" customHeight="1">
      <c r="A24" s="1052" t="s">
        <v>28</v>
      </c>
      <c r="B24" s="1052"/>
      <c r="C24" s="1052"/>
      <c r="D24" s="1052"/>
      <c r="E24" s="1052"/>
      <c r="F24" s="1052"/>
      <c r="G24" s="1052"/>
      <c r="H24" s="7"/>
    </row>
    <row r="25" spans="1:12" ht="18" customHeight="1">
      <c r="A25" s="138"/>
      <c r="B25" s="138"/>
      <c r="C25" s="139"/>
      <c r="D25" s="139"/>
      <c r="E25" s="139"/>
      <c r="F25" s="139"/>
      <c r="G25" s="139"/>
      <c r="I25" s="141"/>
      <c r="J25" s="141"/>
      <c r="K25" s="141"/>
      <c r="L25" s="141"/>
    </row>
    <row r="26" spans="1:12" ht="15.75">
      <c r="A26" s="1069" t="s">
        <v>84</v>
      </c>
      <c r="B26" s="1069"/>
      <c r="C26" s="1069"/>
      <c r="D26" s="1069"/>
      <c r="E26" s="1069"/>
      <c r="F26" s="1069"/>
      <c r="G26" s="1069"/>
      <c r="I26" s="141"/>
      <c r="J26" s="141"/>
      <c r="K26" s="141"/>
      <c r="L26" s="141"/>
    </row>
    <row r="27" spans="1:12" s="789" customFormat="1" ht="19.5" customHeight="1">
      <c r="A27" s="938" t="s">
        <v>480</v>
      </c>
      <c r="B27" s="938"/>
      <c r="C27" s="938"/>
      <c r="D27" s="938"/>
      <c r="E27" s="938"/>
      <c r="F27" s="938"/>
      <c r="G27" s="938"/>
    </row>
    <row r="28" spans="1:12" s="137" customFormat="1" ht="79.5" customHeight="1">
      <c r="A28" s="1070" t="s">
        <v>135</v>
      </c>
      <c r="B28" s="1070"/>
      <c r="C28" s="1070"/>
      <c r="D28" s="1070"/>
      <c r="E28" s="1070"/>
      <c r="F28" s="1070"/>
      <c r="G28" s="1070"/>
      <c r="H28" s="143"/>
      <c r="I28" s="144"/>
      <c r="J28" s="144"/>
      <c r="K28" s="144"/>
    </row>
    <row r="29" spans="1:12" s="145" customFormat="1" ht="17.25" customHeight="1">
      <c r="A29" s="135" t="s">
        <v>3</v>
      </c>
    </row>
    <row r="30" spans="1:12" s="145" customFormat="1" ht="15.75" customHeight="1">
      <c r="A30" s="1071" t="s">
        <v>272</v>
      </c>
      <c r="B30" s="1071"/>
      <c r="C30" s="1071"/>
      <c r="D30" s="1071"/>
      <c r="E30" s="1071"/>
      <c r="F30" s="1071"/>
      <c r="G30" s="1071"/>
    </row>
    <row r="31" spans="1:12" s="145" customFormat="1" ht="30" customHeight="1">
      <c r="A31" s="1072" t="s">
        <v>502</v>
      </c>
      <c r="B31" s="1072"/>
      <c r="C31" s="1072"/>
      <c r="D31" s="1072"/>
      <c r="E31" s="1072"/>
      <c r="F31" s="1072"/>
      <c r="G31" s="1072"/>
    </row>
    <row r="32" spans="1:12" s="145" customFormat="1" ht="16.7" customHeight="1">
      <c r="A32" s="135" t="s">
        <v>130</v>
      </c>
    </row>
    <row r="33" spans="1:12" s="145" customFormat="1" ht="15.75">
      <c r="A33" s="135" t="s">
        <v>131</v>
      </c>
    </row>
    <row r="34" spans="1:12" ht="15.75">
      <c r="A34" s="1070" t="s">
        <v>184</v>
      </c>
      <c r="B34" s="1070"/>
      <c r="C34" s="1070"/>
      <c r="D34" s="1070"/>
      <c r="E34" s="1070"/>
      <c r="F34" s="1070"/>
      <c r="G34" s="1070"/>
      <c r="H34" s="146"/>
      <c r="I34" s="147"/>
      <c r="J34" s="147"/>
      <c r="K34" s="147"/>
    </row>
    <row r="35" spans="1:12" s="145" customFormat="1" ht="15.6" customHeight="1">
      <c r="A35" s="1068" t="s">
        <v>317</v>
      </c>
      <c r="B35" s="1068"/>
      <c r="C35" s="1068"/>
      <c r="D35" s="1068"/>
      <c r="E35" s="1068"/>
      <c r="F35" s="1068"/>
      <c r="G35" s="1068"/>
    </row>
    <row r="36" spans="1:12" s="37" customFormat="1" ht="20.25" customHeight="1">
      <c r="A36" s="1058" t="s">
        <v>59</v>
      </c>
      <c r="B36" s="1058"/>
      <c r="C36" s="1058"/>
      <c r="D36" s="1058" t="s">
        <v>7</v>
      </c>
      <c r="E36" s="1058" t="s">
        <v>60</v>
      </c>
      <c r="F36" s="1058"/>
      <c r="G36" s="1058"/>
    </row>
    <row r="37" spans="1:12" s="37" customFormat="1" ht="19.5" customHeight="1">
      <c r="A37" s="1058"/>
      <c r="B37" s="1058"/>
      <c r="C37" s="1058"/>
      <c r="D37" s="1058"/>
      <c r="E37" s="56" t="s">
        <v>13</v>
      </c>
      <c r="F37" s="502" t="s">
        <v>14</v>
      </c>
      <c r="G37" s="502" t="s">
        <v>30</v>
      </c>
    </row>
    <row r="38" spans="1:12" s="37" customFormat="1" ht="33.950000000000003" customHeight="1">
      <c r="A38" s="1000" t="s">
        <v>86</v>
      </c>
      <c r="B38" s="1001"/>
      <c r="C38" s="1002"/>
      <c r="D38" s="41" t="s">
        <v>62</v>
      </c>
      <c r="E38" s="41">
        <v>16</v>
      </c>
      <c r="F38" s="504"/>
      <c r="G38" s="504"/>
    </row>
    <row r="39" spans="1:12" s="37" customFormat="1" ht="37.5" customHeight="1">
      <c r="A39" s="1000" t="s">
        <v>85</v>
      </c>
      <c r="B39" s="1001"/>
      <c r="C39" s="1002"/>
      <c r="D39" s="41" t="s">
        <v>62</v>
      </c>
      <c r="E39" s="41">
        <v>22</v>
      </c>
      <c r="F39" s="504"/>
      <c r="G39" s="504"/>
    </row>
    <row r="40" spans="1:12" ht="21" customHeight="1">
      <c r="A40" s="1070" t="s">
        <v>168</v>
      </c>
      <c r="B40" s="1070"/>
      <c r="C40" s="1070"/>
      <c r="D40" s="1070"/>
      <c r="E40" s="1070"/>
      <c r="F40" s="1070"/>
      <c r="G40" s="1070"/>
    </row>
    <row r="41" spans="1:12" ht="7.5" customHeight="1">
      <c r="A41" s="1093"/>
      <c r="B41" s="1093"/>
      <c r="C41" s="1093"/>
      <c r="D41" s="1093"/>
      <c r="E41" s="1093"/>
      <c r="F41" s="1093"/>
      <c r="G41" s="1093"/>
      <c r="H41" s="185"/>
    </row>
    <row r="42" spans="1:12" ht="18.75" customHeight="1">
      <c r="A42" s="1073" t="s">
        <v>5</v>
      </c>
      <c r="B42" s="1073"/>
      <c r="C42" s="1073"/>
      <c r="D42" s="1073"/>
      <c r="E42" s="1073"/>
      <c r="F42" s="1073"/>
      <c r="G42" s="1073"/>
      <c r="H42" s="134"/>
    </row>
    <row r="43" spans="1:12" ht="30.95" customHeight="1">
      <c r="A43" s="1074" t="s">
        <v>6</v>
      </c>
      <c r="B43" s="1074" t="s">
        <v>7</v>
      </c>
      <c r="C43" s="148" t="s">
        <v>8</v>
      </c>
      <c r="D43" s="148" t="s">
        <v>9</v>
      </c>
      <c r="E43" s="1077" t="s">
        <v>10</v>
      </c>
      <c r="F43" s="1078"/>
      <c r="G43" s="1079"/>
      <c r="H43" s="134"/>
    </row>
    <row r="44" spans="1:12" ht="17.25" customHeight="1">
      <c r="A44" s="1075"/>
      <c r="B44" s="1076"/>
      <c r="C44" s="149" t="s">
        <v>11</v>
      </c>
      <c r="D44" s="149" t="s">
        <v>12</v>
      </c>
      <c r="E44" s="149" t="s">
        <v>13</v>
      </c>
      <c r="F44" s="149" t="s">
        <v>14</v>
      </c>
      <c r="G44" s="149" t="s">
        <v>30</v>
      </c>
      <c r="H44" s="134"/>
    </row>
    <row r="45" spans="1:12" ht="33" customHeight="1">
      <c r="A45" s="150" t="s">
        <v>15</v>
      </c>
      <c r="B45" s="148" t="s">
        <v>16</v>
      </c>
      <c r="C45" s="151">
        <f>C62</f>
        <v>288708.59999999998</v>
      </c>
      <c r="D45" s="151">
        <f t="shared" ref="D45:G45" si="0">D62</f>
        <v>377816</v>
      </c>
      <c r="E45" s="151">
        <f t="shared" si="0"/>
        <v>425420</v>
      </c>
      <c r="F45" s="151">
        <f t="shared" si="0"/>
        <v>0</v>
      </c>
      <c r="G45" s="151">
        <f t="shared" si="0"/>
        <v>0</v>
      </c>
      <c r="H45" s="134"/>
    </row>
    <row r="46" spans="1:12" ht="21.75" customHeight="1">
      <c r="A46" s="150" t="s">
        <v>17</v>
      </c>
      <c r="B46" s="148" t="s">
        <v>16</v>
      </c>
      <c r="C46" s="151">
        <f>C77</f>
        <v>96771.3</v>
      </c>
      <c r="D46" s="151">
        <f t="shared" ref="D46:G46" si="1">D77</f>
        <v>136657</v>
      </c>
      <c r="E46" s="151">
        <f t="shared" si="1"/>
        <v>0</v>
      </c>
      <c r="F46" s="151">
        <f t="shared" si="1"/>
        <v>0</v>
      </c>
      <c r="G46" s="151">
        <f t="shared" si="1"/>
        <v>0</v>
      </c>
      <c r="H46" s="134"/>
    </row>
    <row r="47" spans="1:12" ht="27.75" customHeight="1">
      <c r="A47" s="152" t="s">
        <v>18</v>
      </c>
      <c r="B47" s="153" t="s">
        <v>16</v>
      </c>
      <c r="C47" s="154">
        <f>C45+C46</f>
        <v>385479.89999999997</v>
      </c>
      <c r="D47" s="154">
        <f>D45+D46</f>
        <v>514473</v>
      </c>
      <c r="E47" s="154">
        <f>E45+E46</f>
        <v>425420</v>
      </c>
      <c r="F47" s="154">
        <f>F45+F46</f>
        <v>0</v>
      </c>
      <c r="G47" s="154">
        <f>G45+G46</f>
        <v>0</v>
      </c>
      <c r="H47" s="141"/>
      <c r="I47" s="141"/>
      <c r="J47" s="141"/>
      <c r="K47" s="141"/>
    </row>
    <row r="48" spans="1:12" s="137" customFormat="1" ht="19.5" customHeight="1">
      <c r="A48" s="1069" t="s">
        <v>19</v>
      </c>
      <c r="B48" s="1069"/>
      <c r="C48" s="1069"/>
      <c r="D48" s="1069"/>
      <c r="E48" s="1069"/>
      <c r="F48" s="1069"/>
      <c r="G48" s="1069"/>
      <c r="H48" s="136"/>
      <c r="I48" s="139"/>
      <c r="J48" s="139"/>
      <c r="K48" s="139"/>
      <c r="L48" s="139"/>
    </row>
    <row r="49" spans="1:12" s="145" customFormat="1" ht="17.25" customHeight="1">
      <c r="A49" s="135" t="s">
        <v>20</v>
      </c>
    </row>
    <row r="50" spans="1:12" s="145" customFormat="1" ht="33.75" customHeight="1">
      <c r="A50" s="1072" t="s">
        <v>502</v>
      </c>
      <c r="B50" s="1072"/>
      <c r="C50" s="1072"/>
      <c r="D50" s="1072"/>
      <c r="E50" s="1072"/>
      <c r="F50" s="1072"/>
      <c r="G50" s="1072"/>
    </row>
    <row r="51" spans="1:12" s="145" customFormat="1" ht="17.25" customHeight="1">
      <c r="A51" s="135" t="s">
        <v>131</v>
      </c>
      <c r="B51" s="156"/>
      <c r="C51" s="156"/>
      <c r="D51" s="156"/>
      <c r="E51" s="156"/>
      <c r="F51" s="156"/>
      <c r="G51" s="156"/>
    </row>
    <row r="52" spans="1:12" ht="21.95" customHeight="1">
      <c r="A52" s="1080" t="s">
        <v>169</v>
      </c>
      <c r="B52" s="1080"/>
      <c r="C52" s="1080"/>
      <c r="D52" s="1080"/>
      <c r="E52" s="1080"/>
      <c r="F52" s="1080"/>
      <c r="G52" s="1080"/>
    </row>
    <row r="53" spans="1:12" ht="32.25" customHeight="1">
      <c r="A53" s="1081" t="s">
        <v>21</v>
      </c>
      <c r="B53" s="1082" t="s">
        <v>7</v>
      </c>
      <c r="C53" s="157" t="s">
        <v>8</v>
      </c>
      <c r="D53" s="157" t="s">
        <v>9</v>
      </c>
      <c r="E53" s="1082" t="s">
        <v>10</v>
      </c>
      <c r="F53" s="1082"/>
      <c r="G53" s="1082"/>
      <c r="H53" s="134"/>
    </row>
    <row r="54" spans="1:12" ht="19.5" customHeight="1">
      <c r="A54" s="1081"/>
      <c r="B54" s="1082"/>
      <c r="C54" s="148" t="s">
        <v>11</v>
      </c>
      <c r="D54" s="148" t="s">
        <v>12</v>
      </c>
      <c r="E54" s="148" t="s">
        <v>13</v>
      </c>
      <c r="F54" s="148" t="s">
        <v>14</v>
      </c>
      <c r="G54" s="148" t="s">
        <v>30</v>
      </c>
      <c r="H54" s="134"/>
    </row>
    <row r="55" spans="1:12" ht="30">
      <c r="A55" s="159" t="s">
        <v>88</v>
      </c>
      <c r="B55" s="183" t="s">
        <v>87</v>
      </c>
      <c r="C55" s="208">
        <v>2555</v>
      </c>
      <c r="D55" s="237">
        <v>2754</v>
      </c>
      <c r="E55" s="237">
        <f>2769+6108</f>
        <v>8877</v>
      </c>
      <c r="F55" s="237"/>
      <c r="G55" s="237"/>
      <c r="H55" s="134"/>
    </row>
    <row r="56" spans="1:12" ht="12" customHeight="1">
      <c r="A56" s="162"/>
      <c r="B56" s="163"/>
      <c r="C56" s="164"/>
      <c r="D56" s="164"/>
      <c r="E56" s="164"/>
      <c r="F56" s="164"/>
      <c r="G56" s="164"/>
      <c r="H56" s="134"/>
    </row>
    <row r="57" spans="1:12" s="236" customFormat="1" ht="15.75">
      <c r="A57" s="1065" t="s">
        <v>22</v>
      </c>
      <c r="B57" s="1065" t="s">
        <v>7</v>
      </c>
      <c r="C57" s="1065" t="s">
        <v>281</v>
      </c>
      <c r="D57" s="1065" t="s">
        <v>282</v>
      </c>
      <c r="E57" s="1065" t="s">
        <v>60</v>
      </c>
      <c r="F57" s="1065"/>
      <c r="G57" s="1065"/>
    </row>
    <row r="58" spans="1:12" s="236" customFormat="1" ht="15.75">
      <c r="A58" s="1065"/>
      <c r="B58" s="1065"/>
      <c r="C58" s="1065"/>
      <c r="D58" s="1065"/>
      <c r="E58" s="237" t="s">
        <v>13</v>
      </c>
      <c r="F58" s="237" t="s">
        <v>14</v>
      </c>
      <c r="G58" s="237" t="s">
        <v>30</v>
      </c>
    </row>
    <row r="59" spans="1:12" s="236" customFormat="1" ht="35.25" customHeight="1">
      <c r="A59" s="244" t="s">
        <v>206</v>
      </c>
      <c r="B59" s="237" t="s">
        <v>16</v>
      </c>
      <c r="C59" s="238">
        <f>C61</f>
        <v>288708.59999999998</v>
      </c>
      <c r="D59" s="238">
        <f>D61+D60</f>
        <v>377816</v>
      </c>
      <c r="E59" s="238">
        <f>E61</f>
        <v>425420</v>
      </c>
      <c r="F59" s="238"/>
      <c r="G59" s="238"/>
    </row>
    <row r="60" spans="1:12" s="236" customFormat="1" ht="31.5">
      <c r="A60" s="244" t="s">
        <v>276</v>
      </c>
      <c r="B60" s="237" t="s">
        <v>16</v>
      </c>
      <c r="C60" s="238"/>
      <c r="D60" s="238">
        <v>6332</v>
      </c>
      <c r="E60" s="238"/>
      <c r="F60" s="238"/>
      <c r="G60" s="238"/>
    </row>
    <row r="61" spans="1:12" s="236" customFormat="1" ht="20.25" customHeight="1">
      <c r="A61" s="244" t="s">
        <v>472</v>
      </c>
      <c r="B61" s="237" t="s">
        <v>16</v>
      </c>
      <c r="C61" s="238">
        <v>288708.59999999998</v>
      </c>
      <c r="D61" s="238">
        <f>371484</f>
        <v>371484</v>
      </c>
      <c r="E61" s="238">
        <f>456629-31663+454</f>
        <v>425420</v>
      </c>
      <c r="F61" s="238"/>
      <c r="G61" s="238"/>
    </row>
    <row r="62" spans="1:12" s="236" customFormat="1" ht="31.5">
      <c r="A62" s="246" t="s">
        <v>23</v>
      </c>
      <c r="B62" s="247" t="s">
        <v>16</v>
      </c>
      <c r="C62" s="248">
        <f>C59</f>
        <v>288708.59999999998</v>
      </c>
      <c r="D62" s="248">
        <f>D59</f>
        <v>377816</v>
      </c>
      <c r="E62" s="248">
        <f>E59</f>
        <v>425420</v>
      </c>
      <c r="F62" s="248">
        <f>F59</f>
        <v>0</v>
      </c>
      <c r="G62" s="248"/>
      <c r="I62" s="249"/>
      <c r="J62" s="249"/>
      <c r="K62" s="249"/>
    </row>
    <row r="63" spans="1:12" s="236" customFormat="1" ht="6.75" customHeight="1">
      <c r="A63" s="250"/>
      <c r="B63" s="250"/>
      <c r="C63" s="251"/>
      <c r="D63" s="252"/>
      <c r="E63" s="252"/>
      <c r="F63" s="252"/>
      <c r="G63" s="252"/>
      <c r="H63" s="235"/>
      <c r="J63" s="249"/>
      <c r="K63" s="249"/>
      <c r="L63" s="249"/>
    </row>
    <row r="64" spans="1:12" s="236" customFormat="1" ht="15.75" customHeight="1">
      <c r="A64" s="1066" t="s">
        <v>285</v>
      </c>
      <c r="B64" s="1066"/>
      <c r="C64" s="1066"/>
      <c r="D64" s="1066"/>
      <c r="E64" s="1066"/>
      <c r="F64" s="1066"/>
      <c r="G64" s="1066"/>
      <c r="H64" s="235"/>
    </row>
    <row r="65" spans="1:255" s="236" customFormat="1" ht="19.5" customHeight="1">
      <c r="A65" s="254" t="s">
        <v>286</v>
      </c>
      <c r="B65" s="254"/>
      <c r="C65" s="254"/>
      <c r="D65" s="254"/>
      <c r="E65" s="254"/>
      <c r="F65" s="254"/>
      <c r="G65" s="254"/>
      <c r="H65" s="235"/>
    </row>
    <row r="66" spans="1:255" s="257" customFormat="1" ht="29.25" customHeight="1">
      <c r="A66" s="1067" t="s">
        <v>293</v>
      </c>
      <c r="B66" s="1067"/>
      <c r="C66" s="1067"/>
      <c r="D66" s="1067"/>
      <c r="E66" s="1067"/>
      <c r="F66" s="1067"/>
      <c r="G66" s="1067"/>
    </row>
    <row r="67" spans="1:255" s="257" customFormat="1" ht="15.75" customHeight="1">
      <c r="A67" s="258" t="s">
        <v>242</v>
      </c>
    </row>
    <row r="68" spans="1:255" s="236" customFormat="1" ht="19.5" customHeight="1">
      <c r="A68" s="1066" t="s">
        <v>294</v>
      </c>
      <c r="B68" s="1066"/>
      <c r="C68" s="1066"/>
      <c r="D68" s="1066"/>
      <c r="E68" s="1066"/>
      <c r="F68" s="1066"/>
      <c r="G68" s="1066"/>
      <c r="H68" s="235"/>
    </row>
    <row r="69" spans="1:255" s="236" customFormat="1" ht="12.75" hidden="1" customHeight="1">
      <c r="A69" s="254"/>
      <c r="B69" s="253"/>
      <c r="C69" s="253"/>
      <c r="D69" s="253"/>
      <c r="E69" s="253"/>
      <c r="F69" s="253"/>
      <c r="G69" s="253"/>
      <c r="H69" s="235"/>
    </row>
    <row r="70" spans="1:255" s="236" customFormat="1" ht="15.75">
      <c r="A70" s="1065" t="s">
        <v>21</v>
      </c>
      <c r="B70" s="1065" t="s">
        <v>7</v>
      </c>
      <c r="C70" s="1065" t="s">
        <v>281</v>
      </c>
      <c r="D70" s="1065" t="s">
        <v>282</v>
      </c>
      <c r="E70" s="1065" t="s">
        <v>60</v>
      </c>
      <c r="F70" s="1065"/>
      <c r="G70" s="1065"/>
    </row>
    <row r="71" spans="1:255" s="236" customFormat="1" ht="15.75">
      <c r="A71" s="1065"/>
      <c r="B71" s="1065"/>
      <c r="C71" s="1065"/>
      <c r="D71" s="1065"/>
      <c r="E71" s="237" t="s">
        <v>13</v>
      </c>
      <c r="F71" s="237" t="s">
        <v>14</v>
      </c>
      <c r="G71" s="237" t="s">
        <v>30</v>
      </c>
    </row>
    <row r="72" spans="1:255" s="236" customFormat="1" ht="31.5" customHeight="1">
      <c r="A72" s="239" t="s">
        <v>88</v>
      </c>
      <c r="B72" s="237" t="s">
        <v>87</v>
      </c>
      <c r="C72" s="237">
        <v>9942</v>
      </c>
      <c r="D72" s="237">
        <v>13002</v>
      </c>
      <c r="E72" s="237"/>
      <c r="F72" s="237"/>
      <c r="G72" s="237"/>
    </row>
    <row r="73" spans="1:255" s="236" customFormat="1" ht="15.75">
      <c r="A73" s="253"/>
      <c r="B73" s="253"/>
      <c r="C73" s="253"/>
      <c r="D73" s="253"/>
      <c r="E73" s="253"/>
      <c r="F73" s="253"/>
      <c r="G73" s="253"/>
      <c r="H73" s="235"/>
    </row>
    <row r="74" spans="1:255" s="236" customFormat="1" ht="15.75">
      <c r="A74" s="1065" t="s">
        <v>22</v>
      </c>
      <c r="B74" s="1065" t="s">
        <v>7</v>
      </c>
      <c r="C74" s="1065" t="s">
        <v>281</v>
      </c>
      <c r="D74" s="1065" t="s">
        <v>282</v>
      </c>
      <c r="E74" s="1065" t="s">
        <v>60</v>
      </c>
      <c r="F74" s="1065"/>
      <c r="G74" s="1065"/>
    </row>
    <row r="75" spans="1:255" s="236" customFormat="1" ht="15.75">
      <c r="A75" s="1065"/>
      <c r="B75" s="1065"/>
      <c r="C75" s="1065"/>
      <c r="D75" s="1065"/>
      <c r="E75" s="237" t="s">
        <v>13</v>
      </c>
      <c r="F75" s="237" t="s">
        <v>14</v>
      </c>
      <c r="G75" s="237" t="s">
        <v>30</v>
      </c>
    </row>
    <row r="76" spans="1:255" s="236" customFormat="1" ht="15.75">
      <c r="A76" s="244" t="s">
        <v>17</v>
      </c>
      <c r="B76" s="237" t="s">
        <v>16</v>
      </c>
      <c r="C76" s="238">
        <v>96771.3</v>
      </c>
      <c r="D76" s="238">
        <f>136657</f>
        <v>136657</v>
      </c>
      <c r="E76" s="238"/>
      <c r="F76" s="238"/>
      <c r="G76" s="238"/>
      <c r="IU76" s="235"/>
    </row>
    <row r="77" spans="1:255" s="236" customFormat="1" ht="31.5">
      <c r="A77" s="246" t="s">
        <v>23</v>
      </c>
      <c r="B77" s="247" t="s">
        <v>16</v>
      </c>
      <c r="C77" s="248">
        <f>C76</f>
        <v>96771.3</v>
      </c>
      <c r="D77" s="248">
        <f>D76</f>
        <v>136657</v>
      </c>
      <c r="E77" s="248">
        <f>E76</f>
        <v>0</v>
      </c>
      <c r="F77" s="248">
        <f>F76</f>
        <v>0</v>
      </c>
      <c r="G77" s="248"/>
      <c r="IU77" s="235"/>
    </row>
  </sheetData>
  <mergeCells count="54">
    <mergeCell ref="A74:A75"/>
    <mergeCell ref="B74:B75"/>
    <mergeCell ref="C74:C75"/>
    <mergeCell ref="D74:D75"/>
    <mergeCell ref="E74:G74"/>
    <mergeCell ref="A66:G66"/>
    <mergeCell ref="A68:G68"/>
    <mergeCell ref="A70:A71"/>
    <mergeCell ref="B70:B71"/>
    <mergeCell ref="C70:C71"/>
    <mergeCell ref="D70:D71"/>
    <mergeCell ref="E70:G70"/>
    <mergeCell ref="A64:G64"/>
    <mergeCell ref="A48:G48"/>
    <mergeCell ref="A50:G50"/>
    <mergeCell ref="A52:G52"/>
    <mergeCell ref="A53:A54"/>
    <mergeCell ref="B53:B54"/>
    <mergeCell ref="E53:G53"/>
    <mergeCell ref="A57:A58"/>
    <mergeCell ref="B57:B58"/>
    <mergeCell ref="E57:G57"/>
    <mergeCell ref="C57:C58"/>
    <mergeCell ref="D57:D58"/>
    <mergeCell ref="A41:G41"/>
    <mergeCell ref="A42:G42"/>
    <mergeCell ref="A43:A44"/>
    <mergeCell ref="B43:B44"/>
    <mergeCell ref="E43:G43"/>
    <mergeCell ref="A40:G40"/>
    <mergeCell ref="A27:G27"/>
    <mergeCell ref="A28:G28"/>
    <mergeCell ref="A30:G30"/>
    <mergeCell ref="A31:G31"/>
    <mergeCell ref="A34:G34"/>
    <mergeCell ref="A35:G35"/>
    <mergeCell ref="A36:C37"/>
    <mergeCell ref="D36:D37"/>
    <mergeCell ref="E36:G36"/>
    <mergeCell ref="A38:C38"/>
    <mergeCell ref="A39:C39"/>
    <mergeCell ref="D11:G11"/>
    <mergeCell ref="D10:G10"/>
    <mergeCell ref="D9:G9"/>
    <mergeCell ref="A26:G26"/>
    <mergeCell ref="D12:G12"/>
    <mergeCell ref="D15:G15"/>
    <mergeCell ref="D16:G16"/>
    <mergeCell ref="D17:G17"/>
    <mergeCell ref="A23:G23"/>
    <mergeCell ref="A24:G24"/>
    <mergeCell ref="D14:G14"/>
    <mergeCell ref="A21:G21"/>
    <mergeCell ref="A22:G22"/>
  </mergeCells>
  <printOptions horizontalCentered="1"/>
  <pageMargins left="0.39370078740157483" right="0.39370078740157483" top="0.39370078740157483" bottom="0.39370078740157483" header="0.19685039370078741" footer="0.19685039370078741"/>
  <pageSetup paperSize="9" scale="98" fitToHeight="0" orientation="landscape" r:id="rId1"/>
  <headerFooter alignWithMargins="0"/>
  <rowBreaks count="2" manualBreakCount="2">
    <brk id="31" max="6" man="1"/>
    <brk id="56"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1"/>
  <sheetViews>
    <sheetView view="pageBreakPreview" topLeftCell="A37" zoomScaleNormal="70" zoomScaleSheetLayoutView="100" workbookViewId="0">
      <selection activeCell="F57" sqref="F57"/>
    </sheetView>
  </sheetViews>
  <sheetFormatPr defaultRowHeight="15"/>
  <cols>
    <col min="1" max="1" width="44.42578125" style="656" customWidth="1"/>
    <col min="2" max="2" width="19.42578125" style="656" customWidth="1"/>
    <col min="3" max="7" width="14.28515625" style="639" customWidth="1"/>
    <col min="8" max="8" width="32.85546875" style="639" customWidth="1"/>
    <col min="9" max="9" width="11" style="637" customWidth="1"/>
    <col min="10" max="10" width="11.140625" style="639" customWidth="1"/>
    <col min="11" max="12" width="13.28515625" style="639" customWidth="1"/>
    <col min="13" max="13" width="13.85546875" style="639" customWidth="1"/>
    <col min="14" max="17" width="9.140625" style="639" customWidth="1"/>
    <col min="18" max="256" width="9.140625" style="639"/>
    <col min="257" max="257" width="46.140625" style="639" customWidth="1"/>
    <col min="258" max="258" width="30.7109375" style="639" customWidth="1"/>
    <col min="259" max="259" width="20.85546875" style="639" customWidth="1"/>
    <col min="260" max="261" width="20.42578125" style="639" customWidth="1"/>
    <col min="262" max="262" width="14.7109375" style="639" customWidth="1"/>
    <col min="263" max="263" width="14" style="639" customWidth="1"/>
    <col min="264" max="264" width="32.85546875" style="639" customWidth="1"/>
    <col min="265" max="265" width="11" style="639" customWidth="1"/>
    <col min="266" max="266" width="11.140625" style="639" customWidth="1"/>
    <col min="267" max="268" width="13.28515625" style="639" customWidth="1"/>
    <col min="269" max="269" width="13.85546875" style="639" customWidth="1"/>
    <col min="270" max="273" width="9.140625" style="639" customWidth="1"/>
    <col min="274" max="512" width="9.140625" style="639"/>
    <col min="513" max="513" width="46.140625" style="639" customWidth="1"/>
    <col min="514" max="514" width="30.7109375" style="639" customWidth="1"/>
    <col min="515" max="515" width="20.85546875" style="639" customWidth="1"/>
    <col min="516" max="517" width="20.42578125" style="639" customWidth="1"/>
    <col min="518" max="518" width="14.7109375" style="639" customWidth="1"/>
    <col min="519" max="519" width="14" style="639" customWidth="1"/>
    <col min="520" max="520" width="32.85546875" style="639" customWidth="1"/>
    <col min="521" max="521" width="11" style="639" customWidth="1"/>
    <col min="522" max="522" width="11.140625" style="639" customWidth="1"/>
    <col min="523" max="524" width="13.28515625" style="639" customWidth="1"/>
    <col min="525" max="525" width="13.85546875" style="639" customWidth="1"/>
    <col min="526" max="529" width="9.140625" style="639" customWidth="1"/>
    <col min="530" max="768" width="9.140625" style="639"/>
    <col min="769" max="769" width="46.140625" style="639" customWidth="1"/>
    <col min="770" max="770" width="30.7109375" style="639" customWidth="1"/>
    <col min="771" max="771" width="20.85546875" style="639" customWidth="1"/>
    <col min="772" max="773" width="20.42578125" style="639" customWidth="1"/>
    <col min="774" max="774" width="14.7109375" style="639" customWidth="1"/>
    <col min="775" max="775" width="14" style="639" customWidth="1"/>
    <col min="776" max="776" width="32.85546875" style="639" customWidth="1"/>
    <col min="777" max="777" width="11" style="639" customWidth="1"/>
    <col min="778" max="778" width="11.140625" style="639" customWidth="1"/>
    <col min="779" max="780" width="13.28515625" style="639" customWidth="1"/>
    <col min="781" max="781" width="13.85546875" style="639" customWidth="1"/>
    <col min="782" max="785" width="9.140625" style="639" customWidth="1"/>
    <col min="786" max="1024" width="9.140625" style="639"/>
    <col min="1025" max="1025" width="46.140625" style="639" customWidth="1"/>
    <col min="1026" max="1026" width="30.7109375" style="639" customWidth="1"/>
    <col min="1027" max="1027" width="20.85546875" style="639" customWidth="1"/>
    <col min="1028" max="1029" width="20.42578125" style="639" customWidth="1"/>
    <col min="1030" max="1030" width="14.7109375" style="639" customWidth="1"/>
    <col min="1031" max="1031" width="14" style="639" customWidth="1"/>
    <col min="1032" max="1032" width="32.85546875" style="639" customWidth="1"/>
    <col min="1033" max="1033" width="11" style="639" customWidth="1"/>
    <col min="1034" max="1034" width="11.140625" style="639" customWidth="1"/>
    <col min="1035" max="1036" width="13.28515625" style="639" customWidth="1"/>
    <col min="1037" max="1037" width="13.85546875" style="639" customWidth="1"/>
    <col min="1038" max="1041" width="9.140625" style="639" customWidth="1"/>
    <col min="1042" max="1280" width="9.140625" style="639"/>
    <col min="1281" max="1281" width="46.140625" style="639" customWidth="1"/>
    <col min="1282" max="1282" width="30.7109375" style="639" customWidth="1"/>
    <col min="1283" max="1283" width="20.85546875" style="639" customWidth="1"/>
    <col min="1284" max="1285" width="20.42578125" style="639" customWidth="1"/>
    <col min="1286" max="1286" width="14.7109375" style="639" customWidth="1"/>
    <col min="1287" max="1287" width="14" style="639" customWidth="1"/>
    <col min="1288" max="1288" width="32.85546875" style="639" customWidth="1"/>
    <col min="1289" max="1289" width="11" style="639" customWidth="1"/>
    <col min="1290" max="1290" width="11.140625" style="639" customWidth="1"/>
    <col min="1291" max="1292" width="13.28515625" style="639" customWidth="1"/>
    <col min="1293" max="1293" width="13.85546875" style="639" customWidth="1"/>
    <col min="1294" max="1297" width="9.140625" style="639" customWidth="1"/>
    <col min="1298" max="1536" width="9.140625" style="639"/>
    <col min="1537" max="1537" width="46.140625" style="639" customWidth="1"/>
    <col min="1538" max="1538" width="30.7109375" style="639" customWidth="1"/>
    <col min="1539" max="1539" width="20.85546875" style="639" customWidth="1"/>
    <col min="1540" max="1541" width="20.42578125" style="639" customWidth="1"/>
    <col min="1542" max="1542" width="14.7109375" style="639" customWidth="1"/>
    <col min="1543" max="1543" width="14" style="639" customWidth="1"/>
    <col min="1544" max="1544" width="32.85546875" style="639" customWidth="1"/>
    <col min="1545" max="1545" width="11" style="639" customWidth="1"/>
    <col min="1546" max="1546" width="11.140625" style="639" customWidth="1"/>
    <col min="1547" max="1548" width="13.28515625" style="639" customWidth="1"/>
    <col min="1549" max="1549" width="13.85546875" style="639" customWidth="1"/>
    <col min="1550" max="1553" width="9.140625" style="639" customWidth="1"/>
    <col min="1554" max="1792" width="9.140625" style="639"/>
    <col min="1793" max="1793" width="46.140625" style="639" customWidth="1"/>
    <col min="1794" max="1794" width="30.7109375" style="639" customWidth="1"/>
    <col min="1795" max="1795" width="20.85546875" style="639" customWidth="1"/>
    <col min="1796" max="1797" width="20.42578125" style="639" customWidth="1"/>
    <col min="1798" max="1798" width="14.7109375" style="639" customWidth="1"/>
    <col min="1799" max="1799" width="14" style="639" customWidth="1"/>
    <col min="1800" max="1800" width="32.85546875" style="639" customWidth="1"/>
    <col min="1801" max="1801" width="11" style="639" customWidth="1"/>
    <col min="1802" max="1802" width="11.140625" style="639" customWidth="1"/>
    <col min="1803" max="1804" width="13.28515625" style="639" customWidth="1"/>
    <col min="1805" max="1805" width="13.85546875" style="639" customWidth="1"/>
    <col min="1806" max="1809" width="9.140625" style="639" customWidth="1"/>
    <col min="1810" max="2048" width="9.140625" style="639"/>
    <col min="2049" max="2049" width="46.140625" style="639" customWidth="1"/>
    <col min="2050" max="2050" width="30.7109375" style="639" customWidth="1"/>
    <col min="2051" max="2051" width="20.85546875" style="639" customWidth="1"/>
    <col min="2052" max="2053" width="20.42578125" style="639" customWidth="1"/>
    <col min="2054" max="2054" width="14.7109375" style="639" customWidth="1"/>
    <col min="2055" max="2055" width="14" style="639" customWidth="1"/>
    <col min="2056" max="2056" width="32.85546875" style="639" customWidth="1"/>
    <col min="2057" max="2057" width="11" style="639" customWidth="1"/>
    <col min="2058" max="2058" width="11.140625" style="639" customWidth="1"/>
    <col min="2059" max="2060" width="13.28515625" style="639" customWidth="1"/>
    <col min="2061" max="2061" width="13.85546875" style="639" customWidth="1"/>
    <col min="2062" max="2065" width="9.140625" style="639" customWidth="1"/>
    <col min="2066" max="2304" width="9.140625" style="639"/>
    <col min="2305" max="2305" width="46.140625" style="639" customWidth="1"/>
    <col min="2306" max="2306" width="30.7109375" style="639" customWidth="1"/>
    <col min="2307" max="2307" width="20.85546875" style="639" customWidth="1"/>
    <col min="2308" max="2309" width="20.42578125" style="639" customWidth="1"/>
    <col min="2310" max="2310" width="14.7109375" style="639" customWidth="1"/>
    <col min="2311" max="2311" width="14" style="639" customWidth="1"/>
    <col min="2312" max="2312" width="32.85546875" style="639" customWidth="1"/>
    <col min="2313" max="2313" width="11" style="639" customWidth="1"/>
    <col min="2314" max="2314" width="11.140625" style="639" customWidth="1"/>
    <col min="2315" max="2316" width="13.28515625" style="639" customWidth="1"/>
    <col min="2317" max="2317" width="13.85546875" style="639" customWidth="1"/>
    <col min="2318" max="2321" width="9.140625" style="639" customWidth="1"/>
    <col min="2322" max="2560" width="9.140625" style="639"/>
    <col min="2561" max="2561" width="46.140625" style="639" customWidth="1"/>
    <col min="2562" max="2562" width="30.7109375" style="639" customWidth="1"/>
    <col min="2563" max="2563" width="20.85546875" style="639" customWidth="1"/>
    <col min="2564" max="2565" width="20.42578125" style="639" customWidth="1"/>
    <col min="2566" max="2566" width="14.7109375" style="639" customWidth="1"/>
    <col min="2567" max="2567" width="14" style="639" customWidth="1"/>
    <col min="2568" max="2568" width="32.85546875" style="639" customWidth="1"/>
    <col min="2569" max="2569" width="11" style="639" customWidth="1"/>
    <col min="2570" max="2570" width="11.140625" style="639" customWidth="1"/>
    <col min="2571" max="2572" width="13.28515625" style="639" customWidth="1"/>
    <col min="2573" max="2573" width="13.85546875" style="639" customWidth="1"/>
    <col min="2574" max="2577" width="9.140625" style="639" customWidth="1"/>
    <col min="2578" max="2816" width="9.140625" style="639"/>
    <col min="2817" max="2817" width="46.140625" style="639" customWidth="1"/>
    <col min="2818" max="2818" width="30.7109375" style="639" customWidth="1"/>
    <col min="2819" max="2819" width="20.85546875" style="639" customWidth="1"/>
    <col min="2820" max="2821" width="20.42578125" style="639" customWidth="1"/>
    <col min="2822" max="2822" width="14.7109375" style="639" customWidth="1"/>
    <col min="2823" max="2823" width="14" style="639" customWidth="1"/>
    <col min="2824" max="2824" width="32.85546875" style="639" customWidth="1"/>
    <col min="2825" max="2825" width="11" style="639" customWidth="1"/>
    <col min="2826" max="2826" width="11.140625" style="639" customWidth="1"/>
    <col min="2827" max="2828" width="13.28515625" style="639" customWidth="1"/>
    <col min="2829" max="2829" width="13.85546875" style="639" customWidth="1"/>
    <col min="2830" max="2833" width="9.140625" style="639" customWidth="1"/>
    <col min="2834" max="3072" width="9.140625" style="639"/>
    <col min="3073" max="3073" width="46.140625" style="639" customWidth="1"/>
    <col min="3074" max="3074" width="30.7109375" style="639" customWidth="1"/>
    <col min="3075" max="3075" width="20.85546875" style="639" customWidth="1"/>
    <col min="3076" max="3077" width="20.42578125" style="639" customWidth="1"/>
    <col min="3078" max="3078" width="14.7109375" style="639" customWidth="1"/>
    <col min="3079" max="3079" width="14" style="639" customWidth="1"/>
    <col min="3080" max="3080" width="32.85546875" style="639" customWidth="1"/>
    <col min="3081" max="3081" width="11" style="639" customWidth="1"/>
    <col min="3082" max="3082" width="11.140625" style="639" customWidth="1"/>
    <col min="3083" max="3084" width="13.28515625" style="639" customWidth="1"/>
    <col min="3085" max="3085" width="13.85546875" style="639" customWidth="1"/>
    <col min="3086" max="3089" width="9.140625" style="639" customWidth="1"/>
    <col min="3090" max="3328" width="9.140625" style="639"/>
    <col min="3329" max="3329" width="46.140625" style="639" customWidth="1"/>
    <col min="3330" max="3330" width="30.7109375" style="639" customWidth="1"/>
    <col min="3331" max="3331" width="20.85546875" style="639" customWidth="1"/>
    <col min="3332" max="3333" width="20.42578125" style="639" customWidth="1"/>
    <col min="3334" max="3334" width="14.7109375" style="639" customWidth="1"/>
    <col min="3335" max="3335" width="14" style="639" customWidth="1"/>
    <col min="3336" max="3336" width="32.85546875" style="639" customWidth="1"/>
    <col min="3337" max="3337" width="11" style="639" customWidth="1"/>
    <col min="3338" max="3338" width="11.140625" style="639" customWidth="1"/>
    <col min="3339" max="3340" width="13.28515625" style="639" customWidth="1"/>
    <col min="3341" max="3341" width="13.85546875" style="639" customWidth="1"/>
    <col min="3342" max="3345" width="9.140625" style="639" customWidth="1"/>
    <col min="3346" max="3584" width="9.140625" style="639"/>
    <col min="3585" max="3585" width="46.140625" style="639" customWidth="1"/>
    <col min="3586" max="3586" width="30.7109375" style="639" customWidth="1"/>
    <col min="3587" max="3587" width="20.85546875" style="639" customWidth="1"/>
    <col min="3588" max="3589" width="20.42578125" style="639" customWidth="1"/>
    <col min="3590" max="3590" width="14.7109375" style="639" customWidth="1"/>
    <col min="3591" max="3591" width="14" style="639" customWidth="1"/>
    <col min="3592" max="3592" width="32.85546875" style="639" customWidth="1"/>
    <col min="3593" max="3593" width="11" style="639" customWidth="1"/>
    <col min="3594" max="3594" width="11.140625" style="639" customWidth="1"/>
    <col min="3595" max="3596" width="13.28515625" style="639" customWidth="1"/>
    <col min="3597" max="3597" width="13.85546875" style="639" customWidth="1"/>
    <col min="3598" max="3601" width="9.140625" style="639" customWidth="1"/>
    <col min="3602" max="3840" width="9.140625" style="639"/>
    <col min="3841" max="3841" width="46.140625" style="639" customWidth="1"/>
    <col min="3842" max="3842" width="30.7109375" style="639" customWidth="1"/>
    <col min="3843" max="3843" width="20.85546875" style="639" customWidth="1"/>
    <col min="3844" max="3845" width="20.42578125" style="639" customWidth="1"/>
    <col min="3846" max="3846" width="14.7109375" style="639" customWidth="1"/>
    <col min="3847" max="3847" width="14" style="639" customWidth="1"/>
    <col min="3848" max="3848" width="32.85546875" style="639" customWidth="1"/>
    <col min="3849" max="3849" width="11" style="639" customWidth="1"/>
    <col min="3850" max="3850" width="11.140625" style="639" customWidth="1"/>
    <col min="3851" max="3852" width="13.28515625" style="639" customWidth="1"/>
    <col min="3853" max="3853" width="13.85546875" style="639" customWidth="1"/>
    <col min="3854" max="3857" width="9.140625" style="639" customWidth="1"/>
    <col min="3858" max="4096" width="9.140625" style="639"/>
    <col min="4097" max="4097" width="46.140625" style="639" customWidth="1"/>
    <col min="4098" max="4098" width="30.7109375" style="639" customWidth="1"/>
    <col min="4099" max="4099" width="20.85546875" style="639" customWidth="1"/>
    <col min="4100" max="4101" width="20.42578125" style="639" customWidth="1"/>
    <col min="4102" max="4102" width="14.7109375" style="639" customWidth="1"/>
    <col min="4103" max="4103" width="14" style="639" customWidth="1"/>
    <col min="4104" max="4104" width="32.85546875" style="639" customWidth="1"/>
    <col min="4105" max="4105" width="11" style="639" customWidth="1"/>
    <col min="4106" max="4106" width="11.140625" style="639" customWidth="1"/>
    <col min="4107" max="4108" width="13.28515625" style="639" customWidth="1"/>
    <col min="4109" max="4109" width="13.85546875" style="639" customWidth="1"/>
    <col min="4110" max="4113" width="9.140625" style="639" customWidth="1"/>
    <col min="4114" max="4352" width="9.140625" style="639"/>
    <col min="4353" max="4353" width="46.140625" style="639" customWidth="1"/>
    <col min="4354" max="4354" width="30.7109375" style="639" customWidth="1"/>
    <col min="4355" max="4355" width="20.85546875" style="639" customWidth="1"/>
    <col min="4356" max="4357" width="20.42578125" style="639" customWidth="1"/>
    <col min="4358" max="4358" width="14.7109375" style="639" customWidth="1"/>
    <col min="4359" max="4359" width="14" style="639" customWidth="1"/>
    <col min="4360" max="4360" width="32.85546875" style="639" customWidth="1"/>
    <col min="4361" max="4361" width="11" style="639" customWidth="1"/>
    <col min="4362" max="4362" width="11.140625" style="639" customWidth="1"/>
    <col min="4363" max="4364" width="13.28515625" style="639" customWidth="1"/>
    <col min="4365" max="4365" width="13.85546875" style="639" customWidth="1"/>
    <col min="4366" max="4369" width="9.140625" style="639" customWidth="1"/>
    <col min="4370" max="4608" width="9.140625" style="639"/>
    <col min="4609" max="4609" width="46.140625" style="639" customWidth="1"/>
    <col min="4610" max="4610" width="30.7109375" style="639" customWidth="1"/>
    <col min="4611" max="4611" width="20.85546875" style="639" customWidth="1"/>
    <col min="4612" max="4613" width="20.42578125" style="639" customWidth="1"/>
    <col min="4614" max="4614" width="14.7109375" style="639" customWidth="1"/>
    <col min="4615" max="4615" width="14" style="639" customWidth="1"/>
    <col min="4616" max="4616" width="32.85546875" style="639" customWidth="1"/>
    <col min="4617" max="4617" width="11" style="639" customWidth="1"/>
    <col min="4618" max="4618" width="11.140625" style="639" customWidth="1"/>
    <col min="4619" max="4620" width="13.28515625" style="639" customWidth="1"/>
    <col min="4621" max="4621" width="13.85546875" style="639" customWidth="1"/>
    <col min="4622" max="4625" width="9.140625" style="639" customWidth="1"/>
    <col min="4626" max="4864" width="9.140625" style="639"/>
    <col min="4865" max="4865" width="46.140625" style="639" customWidth="1"/>
    <col min="4866" max="4866" width="30.7109375" style="639" customWidth="1"/>
    <col min="4867" max="4867" width="20.85546875" style="639" customWidth="1"/>
    <col min="4868" max="4869" width="20.42578125" style="639" customWidth="1"/>
    <col min="4870" max="4870" width="14.7109375" style="639" customWidth="1"/>
    <col min="4871" max="4871" width="14" style="639" customWidth="1"/>
    <col min="4872" max="4872" width="32.85546875" style="639" customWidth="1"/>
    <col min="4873" max="4873" width="11" style="639" customWidth="1"/>
    <col min="4874" max="4874" width="11.140625" style="639" customWidth="1"/>
    <col min="4875" max="4876" width="13.28515625" style="639" customWidth="1"/>
    <col min="4877" max="4877" width="13.85546875" style="639" customWidth="1"/>
    <col min="4878" max="4881" width="9.140625" style="639" customWidth="1"/>
    <col min="4882" max="5120" width="9.140625" style="639"/>
    <col min="5121" max="5121" width="46.140625" style="639" customWidth="1"/>
    <col min="5122" max="5122" width="30.7109375" style="639" customWidth="1"/>
    <col min="5123" max="5123" width="20.85546875" style="639" customWidth="1"/>
    <col min="5124" max="5125" width="20.42578125" style="639" customWidth="1"/>
    <col min="5126" max="5126" width="14.7109375" style="639" customWidth="1"/>
    <col min="5127" max="5127" width="14" style="639" customWidth="1"/>
    <col min="5128" max="5128" width="32.85546875" style="639" customWidth="1"/>
    <col min="5129" max="5129" width="11" style="639" customWidth="1"/>
    <col min="5130" max="5130" width="11.140625" style="639" customWidth="1"/>
    <col min="5131" max="5132" width="13.28515625" style="639" customWidth="1"/>
    <col min="5133" max="5133" width="13.85546875" style="639" customWidth="1"/>
    <col min="5134" max="5137" width="9.140625" style="639" customWidth="1"/>
    <col min="5138" max="5376" width="9.140625" style="639"/>
    <col min="5377" max="5377" width="46.140625" style="639" customWidth="1"/>
    <col min="5378" max="5378" width="30.7109375" style="639" customWidth="1"/>
    <col min="5379" max="5379" width="20.85546875" style="639" customWidth="1"/>
    <col min="5380" max="5381" width="20.42578125" style="639" customWidth="1"/>
    <col min="5382" max="5382" width="14.7109375" style="639" customWidth="1"/>
    <col min="5383" max="5383" width="14" style="639" customWidth="1"/>
    <col min="5384" max="5384" width="32.85546875" style="639" customWidth="1"/>
    <col min="5385" max="5385" width="11" style="639" customWidth="1"/>
    <col min="5386" max="5386" width="11.140625" style="639" customWidth="1"/>
    <col min="5387" max="5388" width="13.28515625" style="639" customWidth="1"/>
    <col min="5389" max="5389" width="13.85546875" style="639" customWidth="1"/>
    <col min="5390" max="5393" width="9.140625" style="639" customWidth="1"/>
    <col min="5394" max="5632" width="9.140625" style="639"/>
    <col min="5633" max="5633" width="46.140625" style="639" customWidth="1"/>
    <col min="5634" max="5634" width="30.7109375" style="639" customWidth="1"/>
    <col min="5635" max="5635" width="20.85546875" style="639" customWidth="1"/>
    <col min="5636" max="5637" width="20.42578125" style="639" customWidth="1"/>
    <col min="5638" max="5638" width="14.7109375" style="639" customWidth="1"/>
    <col min="5639" max="5639" width="14" style="639" customWidth="1"/>
    <col min="5640" max="5640" width="32.85546875" style="639" customWidth="1"/>
    <col min="5641" max="5641" width="11" style="639" customWidth="1"/>
    <col min="5642" max="5642" width="11.140625" style="639" customWidth="1"/>
    <col min="5643" max="5644" width="13.28515625" style="639" customWidth="1"/>
    <col min="5645" max="5645" width="13.85546875" style="639" customWidth="1"/>
    <col min="5646" max="5649" width="9.140625" style="639" customWidth="1"/>
    <col min="5650" max="5888" width="9.140625" style="639"/>
    <col min="5889" max="5889" width="46.140625" style="639" customWidth="1"/>
    <col min="5890" max="5890" width="30.7109375" style="639" customWidth="1"/>
    <col min="5891" max="5891" width="20.85546875" style="639" customWidth="1"/>
    <col min="5892" max="5893" width="20.42578125" style="639" customWidth="1"/>
    <col min="5894" max="5894" width="14.7109375" style="639" customWidth="1"/>
    <col min="5895" max="5895" width="14" style="639" customWidth="1"/>
    <col min="5896" max="5896" width="32.85546875" style="639" customWidth="1"/>
    <col min="5897" max="5897" width="11" style="639" customWidth="1"/>
    <col min="5898" max="5898" width="11.140625" style="639" customWidth="1"/>
    <col min="5899" max="5900" width="13.28515625" style="639" customWidth="1"/>
    <col min="5901" max="5901" width="13.85546875" style="639" customWidth="1"/>
    <col min="5902" max="5905" width="9.140625" style="639" customWidth="1"/>
    <col min="5906" max="6144" width="9.140625" style="639"/>
    <col min="6145" max="6145" width="46.140625" style="639" customWidth="1"/>
    <col min="6146" max="6146" width="30.7109375" style="639" customWidth="1"/>
    <col min="6147" max="6147" width="20.85546875" style="639" customWidth="1"/>
    <col min="6148" max="6149" width="20.42578125" style="639" customWidth="1"/>
    <col min="6150" max="6150" width="14.7109375" style="639" customWidth="1"/>
    <col min="6151" max="6151" width="14" style="639" customWidth="1"/>
    <col min="6152" max="6152" width="32.85546875" style="639" customWidth="1"/>
    <col min="6153" max="6153" width="11" style="639" customWidth="1"/>
    <col min="6154" max="6154" width="11.140625" style="639" customWidth="1"/>
    <col min="6155" max="6156" width="13.28515625" style="639" customWidth="1"/>
    <col min="6157" max="6157" width="13.85546875" style="639" customWidth="1"/>
    <col min="6158" max="6161" width="9.140625" style="639" customWidth="1"/>
    <col min="6162" max="6400" width="9.140625" style="639"/>
    <col min="6401" max="6401" width="46.140625" style="639" customWidth="1"/>
    <col min="6402" max="6402" width="30.7109375" style="639" customWidth="1"/>
    <col min="6403" max="6403" width="20.85546875" style="639" customWidth="1"/>
    <col min="6404" max="6405" width="20.42578125" style="639" customWidth="1"/>
    <col min="6406" max="6406" width="14.7109375" style="639" customWidth="1"/>
    <col min="6407" max="6407" width="14" style="639" customWidth="1"/>
    <col min="6408" max="6408" width="32.85546875" style="639" customWidth="1"/>
    <col min="6409" max="6409" width="11" style="639" customWidth="1"/>
    <col min="6410" max="6410" width="11.140625" style="639" customWidth="1"/>
    <col min="6411" max="6412" width="13.28515625" style="639" customWidth="1"/>
    <col min="6413" max="6413" width="13.85546875" style="639" customWidth="1"/>
    <col min="6414" max="6417" width="9.140625" style="639" customWidth="1"/>
    <col min="6418" max="6656" width="9.140625" style="639"/>
    <col min="6657" max="6657" width="46.140625" style="639" customWidth="1"/>
    <col min="6658" max="6658" width="30.7109375" style="639" customWidth="1"/>
    <col min="6659" max="6659" width="20.85546875" style="639" customWidth="1"/>
    <col min="6660" max="6661" width="20.42578125" style="639" customWidth="1"/>
    <col min="6662" max="6662" width="14.7109375" style="639" customWidth="1"/>
    <col min="6663" max="6663" width="14" style="639" customWidth="1"/>
    <col min="6664" max="6664" width="32.85546875" style="639" customWidth="1"/>
    <col min="6665" max="6665" width="11" style="639" customWidth="1"/>
    <col min="6666" max="6666" width="11.140625" style="639" customWidth="1"/>
    <col min="6667" max="6668" width="13.28515625" style="639" customWidth="1"/>
    <col min="6669" max="6669" width="13.85546875" style="639" customWidth="1"/>
    <col min="6670" max="6673" width="9.140625" style="639" customWidth="1"/>
    <col min="6674" max="6912" width="9.140625" style="639"/>
    <col min="6913" max="6913" width="46.140625" style="639" customWidth="1"/>
    <col min="6914" max="6914" width="30.7109375" style="639" customWidth="1"/>
    <col min="6915" max="6915" width="20.85546875" style="639" customWidth="1"/>
    <col min="6916" max="6917" width="20.42578125" style="639" customWidth="1"/>
    <col min="6918" max="6918" width="14.7109375" style="639" customWidth="1"/>
    <col min="6919" max="6919" width="14" style="639" customWidth="1"/>
    <col min="6920" max="6920" width="32.85546875" style="639" customWidth="1"/>
    <col min="6921" max="6921" width="11" style="639" customWidth="1"/>
    <col min="6922" max="6922" width="11.140625" style="639" customWidth="1"/>
    <col min="6923" max="6924" width="13.28515625" style="639" customWidth="1"/>
    <col min="6925" max="6925" width="13.85546875" style="639" customWidth="1"/>
    <col min="6926" max="6929" width="9.140625" style="639" customWidth="1"/>
    <col min="6930" max="7168" width="9.140625" style="639"/>
    <col min="7169" max="7169" width="46.140625" style="639" customWidth="1"/>
    <col min="7170" max="7170" width="30.7109375" style="639" customWidth="1"/>
    <col min="7171" max="7171" width="20.85546875" style="639" customWidth="1"/>
    <col min="7172" max="7173" width="20.42578125" style="639" customWidth="1"/>
    <col min="7174" max="7174" width="14.7109375" style="639" customWidth="1"/>
    <col min="7175" max="7175" width="14" style="639" customWidth="1"/>
    <col min="7176" max="7176" width="32.85546875" style="639" customWidth="1"/>
    <col min="7177" max="7177" width="11" style="639" customWidth="1"/>
    <col min="7178" max="7178" width="11.140625" style="639" customWidth="1"/>
    <col min="7179" max="7180" width="13.28515625" style="639" customWidth="1"/>
    <col min="7181" max="7181" width="13.85546875" style="639" customWidth="1"/>
    <col min="7182" max="7185" width="9.140625" style="639" customWidth="1"/>
    <col min="7186" max="7424" width="9.140625" style="639"/>
    <col min="7425" max="7425" width="46.140625" style="639" customWidth="1"/>
    <col min="7426" max="7426" width="30.7109375" style="639" customWidth="1"/>
    <col min="7427" max="7427" width="20.85546875" style="639" customWidth="1"/>
    <col min="7428" max="7429" width="20.42578125" style="639" customWidth="1"/>
    <col min="7430" max="7430" width="14.7109375" style="639" customWidth="1"/>
    <col min="7431" max="7431" width="14" style="639" customWidth="1"/>
    <col min="7432" max="7432" width="32.85546875" style="639" customWidth="1"/>
    <col min="7433" max="7433" width="11" style="639" customWidth="1"/>
    <col min="7434" max="7434" width="11.140625" style="639" customWidth="1"/>
    <col min="7435" max="7436" width="13.28515625" style="639" customWidth="1"/>
    <col min="7437" max="7437" width="13.85546875" style="639" customWidth="1"/>
    <col min="7438" max="7441" width="9.140625" style="639" customWidth="1"/>
    <col min="7442" max="7680" width="9.140625" style="639"/>
    <col min="7681" max="7681" width="46.140625" style="639" customWidth="1"/>
    <col min="7682" max="7682" width="30.7109375" style="639" customWidth="1"/>
    <col min="7683" max="7683" width="20.85546875" style="639" customWidth="1"/>
    <col min="7684" max="7685" width="20.42578125" style="639" customWidth="1"/>
    <col min="7686" max="7686" width="14.7109375" style="639" customWidth="1"/>
    <col min="7687" max="7687" width="14" style="639" customWidth="1"/>
    <col min="7688" max="7688" width="32.85546875" style="639" customWidth="1"/>
    <col min="7689" max="7689" width="11" style="639" customWidth="1"/>
    <col min="7690" max="7690" width="11.140625" style="639" customWidth="1"/>
    <col min="7691" max="7692" width="13.28515625" style="639" customWidth="1"/>
    <col min="7693" max="7693" width="13.85546875" style="639" customWidth="1"/>
    <col min="7694" max="7697" width="9.140625" style="639" customWidth="1"/>
    <col min="7698" max="7936" width="9.140625" style="639"/>
    <col min="7937" max="7937" width="46.140625" style="639" customWidth="1"/>
    <col min="7938" max="7938" width="30.7109375" style="639" customWidth="1"/>
    <col min="7939" max="7939" width="20.85546875" style="639" customWidth="1"/>
    <col min="7940" max="7941" width="20.42578125" style="639" customWidth="1"/>
    <col min="7942" max="7942" width="14.7109375" style="639" customWidth="1"/>
    <col min="7943" max="7943" width="14" style="639" customWidth="1"/>
    <col min="7944" max="7944" width="32.85546875" style="639" customWidth="1"/>
    <col min="7945" max="7945" width="11" style="639" customWidth="1"/>
    <col min="7946" max="7946" width="11.140625" style="639" customWidth="1"/>
    <col min="7947" max="7948" width="13.28515625" style="639" customWidth="1"/>
    <col min="7949" max="7949" width="13.85546875" style="639" customWidth="1"/>
    <col min="7950" max="7953" width="9.140625" style="639" customWidth="1"/>
    <col min="7954" max="8192" width="9.140625" style="639"/>
    <col min="8193" max="8193" width="46.140625" style="639" customWidth="1"/>
    <col min="8194" max="8194" width="30.7109375" style="639" customWidth="1"/>
    <col min="8195" max="8195" width="20.85546875" style="639" customWidth="1"/>
    <col min="8196" max="8197" width="20.42578125" style="639" customWidth="1"/>
    <col min="8198" max="8198" width="14.7109375" style="639" customWidth="1"/>
    <col min="8199" max="8199" width="14" style="639" customWidth="1"/>
    <col min="8200" max="8200" width="32.85546875" style="639" customWidth="1"/>
    <col min="8201" max="8201" width="11" style="639" customWidth="1"/>
    <col min="8202" max="8202" width="11.140625" style="639" customWidth="1"/>
    <col min="8203" max="8204" width="13.28515625" style="639" customWidth="1"/>
    <col min="8205" max="8205" width="13.85546875" style="639" customWidth="1"/>
    <col min="8206" max="8209" width="9.140625" style="639" customWidth="1"/>
    <col min="8210" max="8448" width="9.140625" style="639"/>
    <col min="8449" max="8449" width="46.140625" style="639" customWidth="1"/>
    <col min="8450" max="8450" width="30.7109375" style="639" customWidth="1"/>
    <col min="8451" max="8451" width="20.85546875" style="639" customWidth="1"/>
    <col min="8452" max="8453" width="20.42578125" style="639" customWidth="1"/>
    <col min="8454" max="8454" width="14.7109375" style="639" customWidth="1"/>
    <col min="8455" max="8455" width="14" style="639" customWidth="1"/>
    <col min="8456" max="8456" width="32.85546875" style="639" customWidth="1"/>
    <col min="8457" max="8457" width="11" style="639" customWidth="1"/>
    <col min="8458" max="8458" width="11.140625" style="639" customWidth="1"/>
    <col min="8459" max="8460" width="13.28515625" style="639" customWidth="1"/>
    <col min="8461" max="8461" width="13.85546875" style="639" customWidth="1"/>
    <col min="8462" max="8465" width="9.140625" style="639" customWidth="1"/>
    <col min="8466" max="8704" width="9.140625" style="639"/>
    <col min="8705" max="8705" width="46.140625" style="639" customWidth="1"/>
    <col min="8706" max="8706" width="30.7109375" style="639" customWidth="1"/>
    <col min="8707" max="8707" width="20.85546875" style="639" customWidth="1"/>
    <col min="8708" max="8709" width="20.42578125" style="639" customWidth="1"/>
    <col min="8710" max="8710" width="14.7109375" style="639" customWidth="1"/>
    <col min="8711" max="8711" width="14" style="639" customWidth="1"/>
    <col min="8712" max="8712" width="32.85546875" style="639" customWidth="1"/>
    <col min="8713" max="8713" width="11" style="639" customWidth="1"/>
    <col min="8714" max="8714" width="11.140625" style="639" customWidth="1"/>
    <col min="8715" max="8716" width="13.28515625" style="639" customWidth="1"/>
    <col min="8717" max="8717" width="13.85546875" style="639" customWidth="1"/>
    <col min="8718" max="8721" width="9.140625" style="639" customWidth="1"/>
    <col min="8722" max="8960" width="9.140625" style="639"/>
    <col min="8961" max="8961" width="46.140625" style="639" customWidth="1"/>
    <col min="8962" max="8962" width="30.7109375" style="639" customWidth="1"/>
    <col min="8963" max="8963" width="20.85546875" style="639" customWidth="1"/>
    <col min="8964" max="8965" width="20.42578125" style="639" customWidth="1"/>
    <col min="8966" max="8966" width="14.7109375" style="639" customWidth="1"/>
    <col min="8967" max="8967" width="14" style="639" customWidth="1"/>
    <col min="8968" max="8968" width="32.85546875" style="639" customWidth="1"/>
    <col min="8969" max="8969" width="11" style="639" customWidth="1"/>
    <col min="8970" max="8970" width="11.140625" style="639" customWidth="1"/>
    <col min="8971" max="8972" width="13.28515625" style="639" customWidth="1"/>
    <col min="8973" max="8973" width="13.85546875" style="639" customWidth="1"/>
    <col min="8974" max="8977" width="9.140625" style="639" customWidth="1"/>
    <col min="8978" max="9216" width="9.140625" style="639"/>
    <col min="9217" max="9217" width="46.140625" style="639" customWidth="1"/>
    <col min="9218" max="9218" width="30.7109375" style="639" customWidth="1"/>
    <col min="9219" max="9219" width="20.85546875" style="639" customWidth="1"/>
    <col min="9220" max="9221" width="20.42578125" style="639" customWidth="1"/>
    <col min="9222" max="9222" width="14.7109375" style="639" customWidth="1"/>
    <col min="9223" max="9223" width="14" style="639" customWidth="1"/>
    <col min="9224" max="9224" width="32.85546875" style="639" customWidth="1"/>
    <col min="9225" max="9225" width="11" style="639" customWidth="1"/>
    <col min="9226" max="9226" width="11.140625" style="639" customWidth="1"/>
    <col min="9227" max="9228" width="13.28515625" style="639" customWidth="1"/>
    <col min="9229" max="9229" width="13.85546875" style="639" customWidth="1"/>
    <col min="9230" max="9233" width="9.140625" style="639" customWidth="1"/>
    <col min="9234" max="9472" width="9.140625" style="639"/>
    <col min="9473" max="9473" width="46.140625" style="639" customWidth="1"/>
    <col min="9474" max="9474" width="30.7109375" style="639" customWidth="1"/>
    <col min="9475" max="9475" width="20.85546875" style="639" customWidth="1"/>
    <col min="9476" max="9477" width="20.42578125" style="639" customWidth="1"/>
    <col min="9478" max="9478" width="14.7109375" style="639" customWidth="1"/>
    <col min="9479" max="9479" width="14" style="639" customWidth="1"/>
    <col min="9480" max="9480" width="32.85546875" style="639" customWidth="1"/>
    <col min="9481" max="9481" width="11" style="639" customWidth="1"/>
    <col min="9482" max="9482" width="11.140625" style="639" customWidth="1"/>
    <col min="9483" max="9484" width="13.28515625" style="639" customWidth="1"/>
    <col min="9485" max="9485" width="13.85546875" style="639" customWidth="1"/>
    <col min="9486" max="9489" width="9.140625" style="639" customWidth="1"/>
    <col min="9490" max="9728" width="9.140625" style="639"/>
    <col min="9729" max="9729" width="46.140625" style="639" customWidth="1"/>
    <col min="9730" max="9730" width="30.7109375" style="639" customWidth="1"/>
    <col min="9731" max="9731" width="20.85546875" style="639" customWidth="1"/>
    <col min="9732" max="9733" width="20.42578125" style="639" customWidth="1"/>
    <col min="9734" max="9734" width="14.7109375" style="639" customWidth="1"/>
    <col min="9735" max="9735" width="14" style="639" customWidth="1"/>
    <col min="9736" max="9736" width="32.85546875" style="639" customWidth="1"/>
    <col min="9737" max="9737" width="11" style="639" customWidth="1"/>
    <col min="9738" max="9738" width="11.140625" style="639" customWidth="1"/>
    <col min="9739" max="9740" width="13.28515625" style="639" customWidth="1"/>
    <col min="9741" max="9741" width="13.85546875" style="639" customWidth="1"/>
    <col min="9742" max="9745" width="9.140625" style="639" customWidth="1"/>
    <col min="9746" max="9984" width="9.140625" style="639"/>
    <col min="9985" max="9985" width="46.140625" style="639" customWidth="1"/>
    <col min="9986" max="9986" width="30.7109375" style="639" customWidth="1"/>
    <col min="9987" max="9987" width="20.85546875" style="639" customWidth="1"/>
    <col min="9988" max="9989" width="20.42578125" style="639" customWidth="1"/>
    <col min="9990" max="9990" width="14.7109375" style="639" customWidth="1"/>
    <col min="9991" max="9991" width="14" style="639" customWidth="1"/>
    <col min="9992" max="9992" width="32.85546875" style="639" customWidth="1"/>
    <col min="9993" max="9993" width="11" style="639" customWidth="1"/>
    <col min="9994" max="9994" width="11.140625" style="639" customWidth="1"/>
    <col min="9995" max="9996" width="13.28515625" style="639" customWidth="1"/>
    <col min="9997" max="9997" width="13.85546875" style="639" customWidth="1"/>
    <col min="9998" max="10001" width="9.140625" style="639" customWidth="1"/>
    <col min="10002" max="10240" width="9.140625" style="639"/>
    <col min="10241" max="10241" width="46.140625" style="639" customWidth="1"/>
    <col min="10242" max="10242" width="30.7109375" style="639" customWidth="1"/>
    <col min="10243" max="10243" width="20.85546875" style="639" customWidth="1"/>
    <col min="10244" max="10245" width="20.42578125" style="639" customWidth="1"/>
    <col min="10246" max="10246" width="14.7109375" style="639" customWidth="1"/>
    <col min="10247" max="10247" width="14" style="639" customWidth="1"/>
    <col min="10248" max="10248" width="32.85546875" style="639" customWidth="1"/>
    <col min="10249" max="10249" width="11" style="639" customWidth="1"/>
    <col min="10250" max="10250" width="11.140625" style="639" customWidth="1"/>
    <col min="10251" max="10252" width="13.28515625" style="639" customWidth="1"/>
    <col min="10253" max="10253" width="13.85546875" style="639" customWidth="1"/>
    <col min="10254" max="10257" width="9.140625" style="639" customWidth="1"/>
    <col min="10258" max="10496" width="9.140625" style="639"/>
    <col min="10497" max="10497" width="46.140625" style="639" customWidth="1"/>
    <col min="10498" max="10498" width="30.7109375" style="639" customWidth="1"/>
    <col min="10499" max="10499" width="20.85546875" style="639" customWidth="1"/>
    <col min="10500" max="10501" width="20.42578125" style="639" customWidth="1"/>
    <col min="10502" max="10502" width="14.7109375" style="639" customWidth="1"/>
    <col min="10503" max="10503" width="14" style="639" customWidth="1"/>
    <col min="10504" max="10504" width="32.85546875" style="639" customWidth="1"/>
    <col min="10505" max="10505" width="11" style="639" customWidth="1"/>
    <col min="10506" max="10506" width="11.140625" style="639" customWidth="1"/>
    <col min="10507" max="10508" width="13.28515625" style="639" customWidth="1"/>
    <col min="10509" max="10509" width="13.85546875" style="639" customWidth="1"/>
    <col min="10510" max="10513" width="9.140625" style="639" customWidth="1"/>
    <col min="10514" max="10752" width="9.140625" style="639"/>
    <col min="10753" max="10753" width="46.140625" style="639" customWidth="1"/>
    <col min="10754" max="10754" width="30.7109375" style="639" customWidth="1"/>
    <col min="10755" max="10755" width="20.85546875" style="639" customWidth="1"/>
    <col min="10756" max="10757" width="20.42578125" style="639" customWidth="1"/>
    <col min="10758" max="10758" width="14.7109375" style="639" customWidth="1"/>
    <col min="10759" max="10759" width="14" style="639" customWidth="1"/>
    <col min="10760" max="10760" width="32.85546875" style="639" customWidth="1"/>
    <col min="10761" max="10761" width="11" style="639" customWidth="1"/>
    <col min="10762" max="10762" width="11.140625" style="639" customWidth="1"/>
    <col min="10763" max="10764" width="13.28515625" style="639" customWidth="1"/>
    <col min="10765" max="10765" width="13.85546875" style="639" customWidth="1"/>
    <col min="10766" max="10769" width="9.140625" style="639" customWidth="1"/>
    <col min="10770" max="11008" width="9.140625" style="639"/>
    <col min="11009" max="11009" width="46.140625" style="639" customWidth="1"/>
    <col min="11010" max="11010" width="30.7109375" style="639" customWidth="1"/>
    <col min="11011" max="11011" width="20.85546875" style="639" customWidth="1"/>
    <col min="11012" max="11013" width="20.42578125" style="639" customWidth="1"/>
    <col min="11014" max="11014" width="14.7109375" style="639" customWidth="1"/>
    <col min="11015" max="11015" width="14" style="639" customWidth="1"/>
    <col min="11016" max="11016" width="32.85546875" style="639" customWidth="1"/>
    <col min="11017" max="11017" width="11" style="639" customWidth="1"/>
    <col min="11018" max="11018" width="11.140625" style="639" customWidth="1"/>
    <col min="11019" max="11020" width="13.28515625" style="639" customWidth="1"/>
    <col min="11021" max="11021" width="13.85546875" style="639" customWidth="1"/>
    <col min="11022" max="11025" width="9.140625" style="639" customWidth="1"/>
    <col min="11026" max="11264" width="9.140625" style="639"/>
    <col min="11265" max="11265" width="46.140625" style="639" customWidth="1"/>
    <col min="11266" max="11266" width="30.7109375" style="639" customWidth="1"/>
    <col min="11267" max="11267" width="20.85546875" style="639" customWidth="1"/>
    <col min="11268" max="11269" width="20.42578125" style="639" customWidth="1"/>
    <col min="11270" max="11270" width="14.7109375" style="639" customWidth="1"/>
    <col min="11271" max="11271" width="14" style="639" customWidth="1"/>
    <col min="11272" max="11272" width="32.85546875" style="639" customWidth="1"/>
    <col min="11273" max="11273" width="11" style="639" customWidth="1"/>
    <col min="11274" max="11274" width="11.140625" style="639" customWidth="1"/>
    <col min="11275" max="11276" width="13.28515625" style="639" customWidth="1"/>
    <col min="11277" max="11277" width="13.85546875" style="639" customWidth="1"/>
    <col min="11278" max="11281" width="9.140625" style="639" customWidth="1"/>
    <col min="11282" max="11520" width="9.140625" style="639"/>
    <col min="11521" max="11521" width="46.140625" style="639" customWidth="1"/>
    <col min="11522" max="11522" width="30.7109375" style="639" customWidth="1"/>
    <col min="11523" max="11523" width="20.85546875" style="639" customWidth="1"/>
    <col min="11524" max="11525" width="20.42578125" style="639" customWidth="1"/>
    <col min="11526" max="11526" width="14.7109375" style="639" customWidth="1"/>
    <col min="11527" max="11527" width="14" style="639" customWidth="1"/>
    <col min="11528" max="11528" width="32.85546875" style="639" customWidth="1"/>
    <col min="11529" max="11529" width="11" style="639" customWidth="1"/>
    <col min="11530" max="11530" width="11.140625" style="639" customWidth="1"/>
    <col min="11531" max="11532" width="13.28515625" style="639" customWidth="1"/>
    <col min="11533" max="11533" width="13.85546875" style="639" customWidth="1"/>
    <col min="11534" max="11537" width="9.140625" style="639" customWidth="1"/>
    <col min="11538" max="11776" width="9.140625" style="639"/>
    <col min="11777" max="11777" width="46.140625" style="639" customWidth="1"/>
    <col min="11778" max="11778" width="30.7109375" style="639" customWidth="1"/>
    <col min="11779" max="11779" width="20.85546875" style="639" customWidth="1"/>
    <col min="11780" max="11781" width="20.42578125" style="639" customWidth="1"/>
    <col min="11782" max="11782" width="14.7109375" style="639" customWidth="1"/>
    <col min="11783" max="11783" width="14" style="639" customWidth="1"/>
    <col min="11784" max="11784" width="32.85546875" style="639" customWidth="1"/>
    <col min="11785" max="11785" width="11" style="639" customWidth="1"/>
    <col min="11786" max="11786" width="11.140625" style="639" customWidth="1"/>
    <col min="11787" max="11788" width="13.28515625" style="639" customWidth="1"/>
    <col min="11789" max="11789" width="13.85546875" style="639" customWidth="1"/>
    <col min="11790" max="11793" width="9.140625" style="639" customWidth="1"/>
    <col min="11794" max="12032" width="9.140625" style="639"/>
    <col min="12033" max="12033" width="46.140625" style="639" customWidth="1"/>
    <col min="12034" max="12034" width="30.7109375" style="639" customWidth="1"/>
    <col min="12035" max="12035" width="20.85546875" style="639" customWidth="1"/>
    <col min="12036" max="12037" width="20.42578125" style="639" customWidth="1"/>
    <col min="12038" max="12038" width="14.7109375" style="639" customWidth="1"/>
    <col min="12039" max="12039" width="14" style="639" customWidth="1"/>
    <col min="12040" max="12040" width="32.85546875" style="639" customWidth="1"/>
    <col min="12041" max="12041" width="11" style="639" customWidth="1"/>
    <col min="12042" max="12042" width="11.140625" style="639" customWidth="1"/>
    <col min="12043" max="12044" width="13.28515625" style="639" customWidth="1"/>
    <col min="12045" max="12045" width="13.85546875" style="639" customWidth="1"/>
    <col min="12046" max="12049" width="9.140625" style="639" customWidth="1"/>
    <col min="12050" max="12288" width="9.140625" style="639"/>
    <col min="12289" max="12289" width="46.140625" style="639" customWidth="1"/>
    <col min="12290" max="12290" width="30.7109375" style="639" customWidth="1"/>
    <col min="12291" max="12291" width="20.85546875" style="639" customWidth="1"/>
    <col min="12292" max="12293" width="20.42578125" style="639" customWidth="1"/>
    <col min="12294" max="12294" width="14.7109375" style="639" customWidth="1"/>
    <col min="12295" max="12295" width="14" style="639" customWidth="1"/>
    <col min="12296" max="12296" width="32.85546875" style="639" customWidth="1"/>
    <col min="12297" max="12297" width="11" style="639" customWidth="1"/>
    <col min="12298" max="12298" width="11.140625" style="639" customWidth="1"/>
    <col min="12299" max="12300" width="13.28515625" style="639" customWidth="1"/>
    <col min="12301" max="12301" width="13.85546875" style="639" customWidth="1"/>
    <col min="12302" max="12305" width="9.140625" style="639" customWidth="1"/>
    <col min="12306" max="12544" width="9.140625" style="639"/>
    <col min="12545" max="12545" width="46.140625" style="639" customWidth="1"/>
    <col min="12546" max="12546" width="30.7109375" style="639" customWidth="1"/>
    <col min="12547" max="12547" width="20.85546875" style="639" customWidth="1"/>
    <col min="12548" max="12549" width="20.42578125" style="639" customWidth="1"/>
    <col min="12550" max="12550" width="14.7109375" style="639" customWidth="1"/>
    <col min="12551" max="12551" width="14" style="639" customWidth="1"/>
    <col min="12552" max="12552" width="32.85546875" style="639" customWidth="1"/>
    <col min="12553" max="12553" width="11" style="639" customWidth="1"/>
    <col min="12554" max="12554" width="11.140625" style="639" customWidth="1"/>
    <col min="12555" max="12556" width="13.28515625" style="639" customWidth="1"/>
    <col min="12557" max="12557" width="13.85546875" style="639" customWidth="1"/>
    <col min="12558" max="12561" width="9.140625" style="639" customWidth="1"/>
    <col min="12562" max="12800" width="9.140625" style="639"/>
    <col min="12801" max="12801" width="46.140625" style="639" customWidth="1"/>
    <col min="12802" max="12802" width="30.7109375" style="639" customWidth="1"/>
    <col min="12803" max="12803" width="20.85546875" style="639" customWidth="1"/>
    <col min="12804" max="12805" width="20.42578125" style="639" customWidth="1"/>
    <col min="12806" max="12806" width="14.7109375" style="639" customWidth="1"/>
    <col min="12807" max="12807" width="14" style="639" customWidth="1"/>
    <col min="12808" max="12808" width="32.85546875" style="639" customWidth="1"/>
    <col min="12809" max="12809" width="11" style="639" customWidth="1"/>
    <col min="12810" max="12810" width="11.140625" style="639" customWidth="1"/>
    <col min="12811" max="12812" width="13.28515625" style="639" customWidth="1"/>
    <col min="12813" max="12813" width="13.85546875" style="639" customWidth="1"/>
    <col min="12814" max="12817" width="9.140625" style="639" customWidth="1"/>
    <col min="12818" max="13056" width="9.140625" style="639"/>
    <col min="13057" max="13057" width="46.140625" style="639" customWidth="1"/>
    <col min="13058" max="13058" width="30.7109375" style="639" customWidth="1"/>
    <col min="13059" max="13059" width="20.85546875" style="639" customWidth="1"/>
    <col min="13060" max="13061" width="20.42578125" style="639" customWidth="1"/>
    <col min="13062" max="13062" width="14.7109375" style="639" customWidth="1"/>
    <col min="13063" max="13063" width="14" style="639" customWidth="1"/>
    <col min="13064" max="13064" width="32.85546875" style="639" customWidth="1"/>
    <col min="13065" max="13065" width="11" style="639" customWidth="1"/>
    <col min="13066" max="13066" width="11.140625" style="639" customWidth="1"/>
    <col min="13067" max="13068" width="13.28515625" style="639" customWidth="1"/>
    <col min="13069" max="13069" width="13.85546875" style="639" customWidth="1"/>
    <col min="13070" max="13073" width="9.140625" style="639" customWidth="1"/>
    <col min="13074" max="13312" width="9.140625" style="639"/>
    <col min="13313" max="13313" width="46.140625" style="639" customWidth="1"/>
    <col min="13314" max="13314" width="30.7109375" style="639" customWidth="1"/>
    <col min="13315" max="13315" width="20.85546875" style="639" customWidth="1"/>
    <col min="13316" max="13317" width="20.42578125" style="639" customWidth="1"/>
    <col min="13318" max="13318" width="14.7109375" style="639" customWidth="1"/>
    <col min="13319" max="13319" width="14" style="639" customWidth="1"/>
    <col min="13320" max="13320" width="32.85546875" style="639" customWidth="1"/>
    <col min="13321" max="13321" width="11" style="639" customWidth="1"/>
    <col min="13322" max="13322" width="11.140625" style="639" customWidth="1"/>
    <col min="13323" max="13324" width="13.28515625" style="639" customWidth="1"/>
    <col min="13325" max="13325" width="13.85546875" style="639" customWidth="1"/>
    <col min="13326" max="13329" width="9.140625" style="639" customWidth="1"/>
    <col min="13330" max="13568" width="9.140625" style="639"/>
    <col min="13569" max="13569" width="46.140625" style="639" customWidth="1"/>
    <col min="13570" max="13570" width="30.7109375" style="639" customWidth="1"/>
    <col min="13571" max="13571" width="20.85546875" style="639" customWidth="1"/>
    <col min="13572" max="13573" width="20.42578125" style="639" customWidth="1"/>
    <col min="13574" max="13574" width="14.7109375" style="639" customWidth="1"/>
    <col min="13575" max="13575" width="14" style="639" customWidth="1"/>
    <col min="13576" max="13576" width="32.85546875" style="639" customWidth="1"/>
    <col min="13577" max="13577" width="11" style="639" customWidth="1"/>
    <col min="13578" max="13578" width="11.140625" style="639" customWidth="1"/>
    <col min="13579" max="13580" width="13.28515625" style="639" customWidth="1"/>
    <col min="13581" max="13581" width="13.85546875" style="639" customWidth="1"/>
    <col min="13582" max="13585" width="9.140625" style="639" customWidth="1"/>
    <col min="13586" max="13824" width="9.140625" style="639"/>
    <col min="13825" max="13825" width="46.140625" style="639" customWidth="1"/>
    <col min="13826" max="13826" width="30.7109375" style="639" customWidth="1"/>
    <col min="13827" max="13827" width="20.85546875" style="639" customWidth="1"/>
    <col min="13828" max="13829" width="20.42578125" style="639" customWidth="1"/>
    <col min="13830" max="13830" width="14.7109375" style="639" customWidth="1"/>
    <col min="13831" max="13831" width="14" style="639" customWidth="1"/>
    <col min="13832" max="13832" width="32.85546875" style="639" customWidth="1"/>
    <col min="13833" max="13833" width="11" style="639" customWidth="1"/>
    <col min="13834" max="13834" width="11.140625" style="639" customWidth="1"/>
    <col min="13835" max="13836" width="13.28515625" style="639" customWidth="1"/>
    <col min="13837" max="13837" width="13.85546875" style="639" customWidth="1"/>
    <col min="13838" max="13841" width="9.140625" style="639" customWidth="1"/>
    <col min="13842" max="14080" width="9.140625" style="639"/>
    <col min="14081" max="14081" width="46.140625" style="639" customWidth="1"/>
    <col min="14082" max="14082" width="30.7109375" style="639" customWidth="1"/>
    <col min="14083" max="14083" width="20.85546875" style="639" customWidth="1"/>
    <col min="14084" max="14085" width="20.42578125" style="639" customWidth="1"/>
    <col min="14086" max="14086" width="14.7109375" style="639" customWidth="1"/>
    <col min="14087" max="14087" width="14" style="639" customWidth="1"/>
    <col min="14088" max="14088" width="32.85546875" style="639" customWidth="1"/>
    <col min="14089" max="14089" width="11" style="639" customWidth="1"/>
    <col min="14090" max="14090" width="11.140625" style="639" customWidth="1"/>
    <col min="14091" max="14092" width="13.28515625" style="639" customWidth="1"/>
    <col min="14093" max="14093" width="13.85546875" style="639" customWidth="1"/>
    <col min="14094" max="14097" width="9.140625" style="639" customWidth="1"/>
    <col min="14098" max="14336" width="9.140625" style="639"/>
    <col min="14337" max="14337" width="46.140625" style="639" customWidth="1"/>
    <col min="14338" max="14338" width="30.7109375" style="639" customWidth="1"/>
    <col min="14339" max="14339" width="20.85546875" style="639" customWidth="1"/>
    <col min="14340" max="14341" width="20.42578125" style="639" customWidth="1"/>
    <col min="14342" max="14342" width="14.7109375" style="639" customWidth="1"/>
    <col min="14343" max="14343" width="14" style="639" customWidth="1"/>
    <col min="14344" max="14344" width="32.85546875" style="639" customWidth="1"/>
    <col min="14345" max="14345" width="11" style="639" customWidth="1"/>
    <col min="14346" max="14346" width="11.140625" style="639" customWidth="1"/>
    <col min="14347" max="14348" width="13.28515625" style="639" customWidth="1"/>
    <col min="14349" max="14349" width="13.85546875" style="639" customWidth="1"/>
    <col min="14350" max="14353" width="9.140625" style="639" customWidth="1"/>
    <col min="14354" max="14592" width="9.140625" style="639"/>
    <col min="14593" max="14593" width="46.140625" style="639" customWidth="1"/>
    <col min="14594" max="14594" width="30.7109375" style="639" customWidth="1"/>
    <col min="14595" max="14595" width="20.85546875" style="639" customWidth="1"/>
    <col min="14596" max="14597" width="20.42578125" style="639" customWidth="1"/>
    <col min="14598" max="14598" width="14.7109375" style="639" customWidth="1"/>
    <col min="14599" max="14599" width="14" style="639" customWidth="1"/>
    <col min="14600" max="14600" width="32.85546875" style="639" customWidth="1"/>
    <col min="14601" max="14601" width="11" style="639" customWidth="1"/>
    <col min="14602" max="14602" width="11.140625" style="639" customWidth="1"/>
    <col min="14603" max="14604" width="13.28515625" style="639" customWidth="1"/>
    <col min="14605" max="14605" width="13.85546875" style="639" customWidth="1"/>
    <col min="14606" max="14609" width="9.140625" style="639" customWidth="1"/>
    <col min="14610" max="14848" width="9.140625" style="639"/>
    <col min="14849" max="14849" width="46.140625" style="639" customWidth="1"/>
    <col min="14850" max="14850" width="30.7109375" style="639" customWidth="1"/>
    <col min="14851" max="14851" width="20.85546875" style="639" customWidth="1"/>
    <col min="14852" max="14853" width="20.42578125" style="639" customWidth="1"/>
    <col min="14854" max="14854" width="14.7109375" style="639" customWidth="1"/>
    <col min="14855" max="14855" width="14" style="639" customWidth="1"/>
    <col min="14856" max="14856" width="32.85546875" style="639" customWidth="1"/>
    <col min="14857" max="14857" width="11" style="639" customWidth="1"/>
    <col min="14858" max="14858" width="11.140625" style="639" customWidth="1"/>
    <col min="14859" max="14860" width="13.28515625" style="639" customWidth="1"/>
    <col min="14861" max="14861" width="13.85546875" style="639" customWidth="1"/>
    <col min="14862" max="14865" width="9.140625" style="639" customWidth="1"/>
    <col min="14866" max="15104" width="9.140625" style="639"/>
    <col min="15105" max="15105" width="46.140625" style="639" customWidth="1"/>
    <col min="15106" max="15106" width="30.7109375" style="639" customWidth="1"/>
    <col min="15107" max="15107" width="20.85546875" style="639" customWidth="1"/>
    <col min="15108" max="15109" width="20.42578125" style="639" customWidth="1"/>
    <col min="15110" max="15110" width="14.7109375" style="639" customWidth="1"/>
    <col min="15111" max="15111" width="14" style="639" customWidth="1"/>
    <col min="15112" max="15112" width="32.85546875" style="639" customWidth="1"/>
    <col min="15113" max="15113" width="11" style="639" customWidth="1"/>
    <col min="15114" max="15114" width="11.140625" style="639" customWidth="1"/>
    <col min="15115" max="15116" width="13.28515625" style="639" customWidth="1"/>
    <col min="15117" max="15117" width="13.85546875" style="639" customWidth="1"/>
    <col min="15118" max="15121" width="9.140625" style="639" customWidth="1"/>
    <col min="15122" max="15360" width="9.140625" style="639"/>
    <col min="15361" max="15361" width="46.140625" style="639" customWidth="1"/>
    <col min="15362" max="15362" width="30.7109375" style="639" customWidth="1"/>
    <col min="15363" max="15363" width="20.85546875" style="639" customWidth="1"/>
    <col min="15364" max="15365" width="20.42578125" style="639" customWidth="1"/>
    <col min="15366" max="15366" width="14.7109375" style="639" customWidth="1"/>
    <col min="15367" max="15367" width="14" style="639" customWidth="1"/>
    <col min="15368" max="15368" width="32.85546875" style="639" customWidth="1"/>
    <col min="15369" max="15369" width="11" style="639" customWidth="1"/>
    <col min="15370" max="15370" width="11.140625" style="639" customWidth="1"/>
    <col min="15371" max="15372" width="13.28515625" style="639" customWidth="1"/>
    <col min="15373" max="15373" width="13.85546875" style="639" customWidth="1"/>
    <col min="15374" max="15377" width="9.140625" style="639" customWidth="1"/>
    <col min="15378" max="15616" width="9.140625" style="639"/>
    <col min="15617" max="15617" width="46.140625" style="639" customWidth="1"/>
    <col min="15618" max="15618" width="30.7109375" style="639" customWidth="1"/>
    <col min="15619" max="15619" width="20.85546875" style="639" customWidth="1"/>
    <col min="15620" max="15621" width="20.42578125" style="639" customWidth="1"/>
    <col min="15622" max="15622" width="14.7109375" style="639" customWidth="1"/>
    <col min="15623" max="15623" width="14" style="639" customWidth="1"/>
    <col min="15624" max="15624" width="32.85546875" style="639" customWidth="1"/>
    <col min="15625" max="15625" width="11" style="639" customWidth="1"/>
    <col min="15626" max="15626" width="11.140625" style="639" customWidth="1"/>
    <col min="15627" max="15628" width="13.28515625" style="639" customWidth="1"/>
    <col min="15629" max="15629" width="13.85546875" style="639" customWidth="1"/>
    <col min="15630" max="15633" width="9.140625" style="639" customWidth="1"/>
    <col min="15634" max="15872" width="9.140625" style="639"/>
    <col min="15873" max="15873" width="46.140625" style="639" customWidth="1"/>
    <col min="15874" max="15874" width="30.7109375" style="639" customWidth="1"/>
    <col min="15875" max="15875" width="20.85546875" style="639" customWidth="1"/>
    <col min="15876" max="15877" width="20.42578125" style="639" customWidth="1"/>
    <col min="15878" max="15878" width="14.7109375" style="639" customWidth="1"/>
    <col min="15879" max="15879" width="14" style="639" customWidth="1"/>
    <col min="15880" max="15880" width="32.85546875" style="639" customWidth="1"/>
    <col min="15881" max="15881" width="11" style="639" customWidth="1"/>
    <col min="15882" max="15882" width="11.140625" style="639" customWidth="1"/>
    <col min="15883" max="15884" width="13.28515625" style="639" customWidth="1"/>
    <col min="15885" max="15885" width="13.85546875" style="639" customWidth="1"/>
    <col min="15886" max="15889" width="9.140625" style="639" customWidth="1"/>
    <col min="15890" max="16128" width="9.140625" style="639"/>
    <col min="16129" max="16129" width="46.140625" style="639" customWidth="1"/>
    <col min="16130" max="16130" width="30.7109375" style="639" customWidth="1"/>
    <col min="16131" max="16131" width="20.85546875" style="639" customWidth="1"/>
    <col min="16132" max="16133" width="20.42578125" style="639" customWidth="1"/>
    <col min="16134" max="16134" width="14.7109375" style="639" customWidth="1"/>
    <col min="16135" max="16135" width="14" style="639" customWidth="1"/>
    <col min="16136" max="16136" width="32.85546875" style="639" customWidth="1"/>
    <col min="16137" max="16137" width="11" style="639" customWidth="1"/>
    <col min="16138" max="16138" width="11.140625" style="639" customWidth="1"/>
    <col min="16139" max="16140" width="13.28515625" style="639" customWidth="1"/>
    <col min="16141" max="16141" width="13.85546875" style="639" customWidth="1"/>
    <col min="16142" max="16145" width="9.140625" style="639" customWidth="1"/>
    <col min="16146" max="16384" width="9.140625" style="639"/>
  </cols>
  <sheetData>
    <row r="1" spans="1:9" s="344" customFormat="1" ht="12.75">
      <c r="A1" s="341"/>
      <c r="B1" s="341"/>
      <c r="C1" s="342"/>
      <c r="D1" s="342"/>
      <c r="E1" s="342"/>
      <c r="F1" s="342"/>
      <c r="G1" s="343" t="s">
        <v>221</v>
      </c>
    </row>
    <row r="2" spans="1:9" s="344" customFormat="1" ht="12.75">
      <c r="A2" s="341"/>
      <c r="B2" s="341"/>
      <c r="C2" s="342"/>
      <c r="D2" s="342"/>
      <c r="E2" s="342"/>
      <c r="F2" s="342"/>
      <c r="G2" s="343" t="s">
        <v>222</v>
      </c>
    </row>
    <row r="3" spans="1:9" s="344" customFormat="1" ht="12.75">
      <c r="A3" s="341"/>
      <c r="B3" s="341"/>
      <c r="C3" s="342"/>
      <c r="D3" s="342"/>
      <c r="E3" s="342"/>
      <c r="F3" s="342"/>
      <c r="G3" s="343" t="s">
        <v>223</v>
      </c>
    </row>
    <row r="4" spans="1:9" s="344" customFormat="1" ht="12.75">
      <c r="A4" s="341"/>
      <c r="B4" s="341"/>
      <c r="C4" s="342"/>
      <c r="D4" s="342"/>
      <c r="E4" s="342"/>
      <c r="F4" s="342"/>
      <c r="G4" s="343" t="s">
        <v>224</v>
      </c>
    </row>
    <row r="5" spans="1:9" s="344" customFormat="1" ht="12.75">
      <c r="A5" s="341"/>
      <c r="B5" s="316"/>
      <c r="C5" s="342"/>
      <c r="D5" s="342"/>
      <c r="E5" s="342"/>
      <c r="F5" s="342"/>
      <c r="G5" s="343" t="s">
        <v>225</v>
      </c>
    </row>
    <row r="6" spans="1:9" s="344" customFormat="1">
      <c r="A6" s="345"/>
      <c r="B6" s="318"/>
      <c r="C6" s="346"/>
      <c r="D6" s="346"/>
      <c r="E6" s="346"/>
      <c r="F6" s="347"/>
      <c r="G6" s="347"/>
    </row>
    <row r="7" spans="1:9" s="344" customFormat="1">
      <c r="A7" s="345"/>
      <c r="B7" s="318"/>
      <c r="C7" s="346"/>
      <c r="D7" s="346"/>
      <c r="E7" s="347"/>
      <c r="F7" s="347"/>
      <c r="G7" s="348" t="s">
        <v>226</v>
      </c>
    </row>
    <row r="8" spans="1:9" s="2" customFormat="1">
      <c r="A8" s="1"/>
      <c r="B8" s="1"/>
      <c r="D8" s="886"/>
      <c r="E8" s="886"/>
      <c r="F8" s="886"/>
      <c r="G8" s="886"/>
      <c r="I8" s="3"/>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644" customFormat="1" ht="15.75"/>
    <row r="14" spans="1:9" s="644" customFormat="1" ht="19.5" customHeight="1">
      <c r="D14" s="990" t="s">
        <v>477</v>
      </c>
      <c r="E14" s="990"/>
      <c r="F14" s="990"/>
      <c r="G14" s="990"/>
    </row>
    <row r="15" spans="1:9" s="5" customFormat="1" ht="15.75">
      <c r="D15" s="991" t="s">
        <v>437</v>
      </c>
      <c r="E15" s="991"/>
      <c r="F15" s="991"/>
      <c r="G15" s="991"/>
    </row>
    <row r="16" spans="1:9" s="35" customFormat="1" ht="15.75">
      <c r="D16" s="992" t="s">
        <v>438</v>
      </c>
      <c r="E16" s="992"/>
      <c r="F16" s="992"/>
      <c r="G16" s="992"/>
    </row>
    <row r="17" spans="1:13" s="35" customFormat="1" ht="15.75">
      <c r="D17" s="993" t="s">
        <v>462</v>
      </c>
      <c r="E17" s="993"/>
      <c r="F17" s="993"/>
      <c r="G17" s="993"/>
    </row>
    <row r="18" spans="1:13" s="35" customFormat="1" ht="15.75">
      <c r="F18" s="35" t="s">
        <v>27</v>
      </c>
    </row>
    <row r="19" spans="1:13" s="35" customFormat="1" ht="15.75"/>
    <row r="20" spans="1:13" s="643" customFormat="1" ht="15.75">
      <c r="A20" s="987" t="s">
        <v>2</v>
      </c>
      <c r="B20" s="987"/>
      <c r="C20" s="987"/>
      <c r="D20" s="987"/>
      <c r="E20" s="987"/>
      <c r="F20" s="987"/>
      <c r="G20" s="987"/>
      <c r="H20" s="658"/>
    </row>
    <row r="21" spans="1:13" s="643" customFormat="1" ht="15.75">
      <c r="A21" s="988" t="s">
        <v>192</v>
      </c>
      <c r="B21" s="988"/>
      <c r="C21" s="988"/>
      <c r="D21" s="988"/>
      <c r="E21" s="988"/>
      <c r="F21" s="988"/>
      <c r="G21" s="988"/>
      <c r="H21" s="658"/>
    </row>
    <row r="22" spans="1:13" s="643" customFormat="1" ht="15.75">
      <c r="A22" s="989"/>
      <c r="B22" s="989"/>
      <c r="C22" s="989"/>
      <c r="D22" s="989"/>
      <c r="E22" s="989"/>
      <c r="F22" s="989"/>
      <c r="G22" s="989"/>
      <c r="H22" s="658"/>
    </row>
    <row r="23" spans="1:13" s="643" customFormat="1" ht="15" customHeight="1">
      <c r="A23" s="987" t="s">
        <v>28</v>
      </c>
      <c r="B23" s="987"/>
      <c r="C23" s="987"/>
      <c r="D23" s="987"/>
      <c r="E23" s="987"/>
      <c r="F23" s="987"/>
      <c r="G23" s="987"/>
      <c r="H23" s="658"/>
    </row>
    <row r="24" spans="1:13" ht="18" customHeight="1">
      <c r="A24" s="636"/>
      <c r="B24" s="636"/>
      <c r="C24" s="659"/>
      <c r="D24" s="659"/>
      <c r="E24" s="659"/>
      <c r="F24" s="659"/>
      <c r="G24" s="659"/>
      <c r="H24" s="659"/>
      <c r="J24" s="638"/>
      <c r="K24" s="638"/>
      <c r="L24" s="638"/>
      <c r="M24" s="638"/>
    </row>
    <row r="25" spans="1:13" ht="15.75">
      <c r="A25" s="986" t="s">
        <v>91</v>
      </c>
      <c r="B25" s="986"/>
      <c r="C25" s="986"/>
      <c r="D25" s="986"/>
      <c r="E25" s="986"/>
      <c r="F25" s="986"/>
      <c r="G25" s="986"/>
      <c r="H25" s="636"/>
      <c r="J25" s="638"/>
      <c r="K25" s="638"/>
      <c r="L25" s="638"/>
      <c r="M25" s="638"/>
    </row>
    <row r="26" spans="1:13" s="789" customFormat="1" ht="19.5" customHeight="1">
      <c r="A26" s="938" t="s">
        <v>480</v>
      </c>
      <c r="B26" s="938"/>
      <c r="C26" s="938"/>
      <c r="D26" s="938"/>
      <c r="E26" s="938"/>
      <c r="F26" s="938"/>
      <c r="G26" s="938"/>
    </row>
    <row r="27" spans="1:13" s="643" customFormat="1" ht="78.95" customHeight="1">
      <c r="A27" s="996" t="s">
        <v>135</v>
      </c>
      <c r="B27" s="996"/>
      <c r="C27" s="996"/>
      <c r="D27" s="996"/>
      <c r="E27" s="996"/>
      <c r="F27" s="996"/>
      <c r="G27" s="996"/>
      <c r="H27" s="640"/>
      <c r="I27" s="641"/>
      <c r="J27" s="642"/>
      <c r="K27" s="642"/>
      <c r="L27" s="642"/>
    </row>
    <row r="28" spans="1:13" s="645" customFormat="1" ht="17.25" customHeight="1">
      <c r="A28" s="644" t="s">
        <v>3</v>
      </c>
    </row>
    <row r="29" spans="1:13" s="645" customFormat="1" ht="15.75" customHeight="1">
      <c r="A29" s="997" t="s">
        <v>272</v>
      </c>
      <c r="B29" s="997"/>
      <c r="C29" s="997"/>
      <c r="D29" s="997"/>
      <c r="E29" s="997"/>
      <c r="F29" s="997"/>
      <c r="G29" s="997"/>
    </row>
    <row r="30" spans="1:13" s="645" customFormat="1" ht="28.5" customHeight="1">
      <c r="A30" s="998" t="s">
        <v>502</v>
      </c>
      <c r="B30" s="998"/>
      <c r="C30" s="998"/>
      <c r="D30" s="998"/>
      <c r="E30" s="998"/>
      <c r="F30" s="998"/>
      <c r="G30" s="998"/>
    </row>
    <row r="31" spans="1:13" s="645" customFormat="1" ht="16.7" customHeight="1">
      <c r="A31" s="644" t="s">
        <v>130</v>
      </c>
    </row>
    <row r="32" spans="1:13" s="645" customFormat="1" ht="15.75">
      <c r="A32" s="644" t="s">
        <v>131</v>
      </c>
    </row>
    <row r="33" spans="1:13" ht="18" customHeight="1">
      <c r="A33" s="1129" t="s">
        <v>185</v>
      </c>
      <c r="B33" s="1129"/>
      <c r="C33" s="1129"/>
      <c r="D33" s="1129"/>
      <c r="E33" s="1129"/>
      <c r="F33" s="1129"/>
      <c r="G33" s="1129"/>
      <c r="H33" s="636"/>
      <c r="I33" s="646"/>
      <c r="J33" s="647"/>
      <c r="K33" s="647"/>
      <c r="L33" s="647"/>
    </row>
    <row r="34" spans="1:13" s="645" customFormat="1" ht="15.6" customHeight="1">
      <c r="A34" s="1130" t="s">
        <v>318</v>
      </c>
      <c r="B34" s="946"/>
      <c r="C34" s="946"/>
      <c r="D34" s="946"/>
      <c r="E34" s="946"/>
      <c r="F34" s="946"/>
      <c r="G34" s="946"/>
    </row>
    <row r="35" spans="1:13" s="37" customFormat="1" ht="20.25" customHeight="1">
      <c r="A35" s="1058" t="s">
        <v>59</v>
      </c>
      <c r="B35" s="1058"/>
      <c r="C35" s="1058"/>
      <c r="D35" s="1058" t="s">
        <v>7</v>
      </c>
      <c r="E35" s="1058" t="s">
        <v>60</v>
      </c>
      <c r="F35" s="1058"/>
      <c r="G35" s="1058"/>
    </row>
    <row r="36" spans="1:13" s="37" customFormat="1" ht="19.5" customHeight="1">
      <c r="A36" s="1058"/>
      <c r="B36" s="1058"/>
      <c r="C36" s="1058"/>
      <c r="D36" s="1058"/>
      <c r="E36" s="608" t="s">
        <v>13</v>
      </c>
      <c r="F36" s="608" t="s">
        <v>14</v>
      </c>
      <c r="G36" s="608" t="s">
        <v>30</v>
      </c>
    </row>
    <row r="37" spans="1:13" s="37" customFormat="1" ht="15.75">
      <c r="A37" s="1000" t="s">
        <v>479</v>
      </c>
      <c r="B37" s="1001"/>
      <c r="C37" s="1002"/>
      <c r="D37" s="620" t="s">
        <v>93</v>
      </c>
      <c r="E37" s="263">
        <v>71</v>
      </c>
      <c r="F37" s="263"/>
      <c r="G37" s="263"/>
    </row>
    <row r="38" spans="1:13" ht="15.75">
      <c r="A38" s="996" t="s">
        <v>171</v>
      </c>
      <c r="B38" s="996"/>
      <c r="C38" s="996"/>
      <c r="D38" s="996"/>
      <c r="E38" s="996"/>
      <c r="F38" s="996"/>
      <c r="G38" s="996"/>
      <c r="H38" s="636"/>
    </row>
    <row r="39" spans="1:13" ht="7.5" customHeight="1">
      <c r="A39" s="1004"/>
      <c r="B39" s="1004"/>
      <c r="C39" s="1004"/>
      <c r="D39" s="1004"/>
      <c r="E39" s="1004"/>
      <c r="F39" s="1004"/>
      <c r="G39" s="1004"/>
      <c r="H39" s="1131" t="s">
        <v>4</v>
      </c>
      <c r="I39" s="1131"/>
    </row>
    <row r="40" spans="1:13" ht="18.75" customHeight="1">
      <c r="A40" s="1005" t="s">
        <v>5</v>
      </c>
      <c r="B40" s="1005"/>
      <c r="C40" s="1005"/>
      <c r="D40" s="1005"/>
      <c r="E40" s="1005"/>
      <c r="F40" s="1005"/>
      <c r="G40" s="1005"/>
      <c r="H40" s="637"/>
      <c r="I40" s="639"/>
    </row>
    <row r="41" spans="1:13" ht="30.95" customHeight="1">
      <c r="A41" s="1006" t="s">
        <v>6</v>
      </c>
      <c r="B41" s="1006" t="s">
        <v>7</v>
      </c>
      <c r="C41" s="648" t="s">
        <v>8</v>
      </c>
      <c r="D41" s="648" t="s">
        <v>9</v>
      </c>
      <c r="E41" s="1009" t="s">
        <v>10</v>
      </c>
      <c r="F41" s="1010"/>
      <c r="G41" s="1011"/>
      <c r="H41" s="637"/>
      <c r="I41" s="639"/>
    </row>
    <row r="42" spans="1:13" ht="17.25" customHeight="1">
      <c r="A42" s="1007"/>
      <c r="B42" s="1008"/>
      <c r="C42" s="649" t="s">
        <v>11</v>
      </c>
      <c r="D42" s="649" t="s">
        <v>12</v>
      </c>
      <c r="E42" s="649" t="s">
        <v>13</v>
      </c>
      <c r="F42" s="649" t="s">
        <v>14</v>
      </c>
      <c r="G42" s="649" t="s">
        <v>30</v>
      </c>
      <c r="H42" s="637"/>
      <c r="I42" s="639"/>
    </row>
    <row r="43" spans="1:13" ht="33" customHeight="1">
      <c r="A43" s="650" t="s">
        <v>15</v>
      </c>
      <c r="B43" s="648" t="s">
        <v>16</v>
      </c>
      <c r="C43" s="651">
        <f>C59</f>
        <v>93636.800000000003</v>
      </c>
      <c r="D43" s="651">
        <f t="shared" ref="D43:G43" si="0">D59</f>
        <v>208331</v>
      </c>
      <c r="E43" s="651">
        <f t="shared" si="0"/>
        <v>220511</v>
      </c>
      <c r="F43" s="651">
        <f t="shared" si="0"/>
        <v>0</v>
      </c>
      <c r="G43" s="651">
        <f t="shared" si="0"/>
        <v>0</v>
      </c>
      <c r="H43" s="637"/>
      <c r="I43" s="639"/>
    </row>
    <row r="44" spans="1:13" ht="18" hidden="1" customHeight="1">
      <c r="A44" s="650"/>
      <c r="B44" s="648"/>
      <c r="C44" s="651"/>
      <c r="D44" s="651"/>
      <c r="E44" s="651"/>
      <c r="F44" s="651"/>
      <c r="G44" s="651"/>
      <c r="H44" s="637"/>
      <c r="I44" s="639"/>
    </row>
    <row r="45" spans="1:13" ht="20.25" customHeight="1">
      <c r="A45" s="652" t="s">
        <v>18</v>
      </c>
      <c r="B45" s="653" t="s">
        <v>16</v>
      </c>
      <c r="C45" s="654">
        <f>C43+C44</f>
        <v>93636.800000000003</v>
      </c>
      <c r="D45" s="654">
        <f>D43+D44</f>
        <v>208331</v>
      </c>
      <c r="E45" s="654">
        <f>E43+E44</f>
        <v>220511</v>
      </c>
      <c r="F45" s="654">
        <f>F43+F44</f>
        <v>0</v>
      </c>
      <c r="G45" s="654">
        <f>G43+G44</f>
        <v>0</v>
      </c>
      <c r="H45" s="655"/>
      <c r="I45" s="638"/>
      <c r="J45" s="638"/>
      <c r="K45" s="638"/>
      <c r="L45" s="638"/>
    </row>
    <row r="46" spans="1:13" s="643" customFormat="1" ht="19.5" customHeight="1">
      <c r="A46" s="986" t="s">
        <v>19</v>
      </c>
      <c r="B46" s="986"/>
      <c r="C46" s="986"/>
      <c r="D46" s="986"/>
      <c r="E46" s="986"/>
      <c r="F46" s="986"/>
      <c r="G46" s="986"/>
      <c r="H46" s="986"/>
      <c r="I46" s="658"/>
      <c r="J46" s="659"/>
      <c r="K46" s="659"/>
      <c r="L46" s="659"/>
      <c r="M46" s="659"/>
    </row>
    <row r="47" spans="1:13" s="645" customFormat="1" ht="17.25" customHeight="1">
      <c r="A47" s="644" t="s">
        <v>20</v>
      </c>
    </row>
    <row r="48" spans="1:13" s="645" customFormat="1" ht="27.75" customHeight="1">
      <c r="A48" s="998" t="s">
        <v>502</v>
      </c>
      <c r="B48" s="998"/>
      <c r="C48" s="998"/>
      <c r="D48" s="998"/>
      <c r="E48" s="998"/>
      <c r="F48" s="998"/>
      <c r="G48" s="998"/>
    </row>
    <row r="49" spans="1:13" s="645" customFormat="1" ht="17.25" customHeight="1">
      <c r="A49" s="644" t="s">
        <v>131</v>
      </c>
      <c r="B49" s="660"/>
      <c r="C49" s="660"/>
      <c r="D49" s="660"/>
      <c r="E49" s="660"/>
      <c r="F49" s="660"/>
      <c r="G49" s="660"/>
    </row>
    <row r="50" spans="1:13" ht="24.75" customHeight="1">
      <c r="A50" s="1012" t="s">
        <v>172</v>
      </c>
      <c r="B50" s="1012"/>
      <c r="C50" s="1012"/>
      <c r="D50" s="1012"/>
      <c r="E50" s="1012"/>
      <c r="F50" s="1012"/>
      <c r="G50" s="1012"/>
      <c r="H50" s="636"/>
    </row>
    <row r="51" spans="1:13" s="260" customFormat="1" ht="15.75">
      <c r="A51" s="1132" t="s">
        <v>21</v>
      </c>
      <c r="B51" s="1065" t="s">
        <v>7</v>
      </c>
      <c r="C51" s="1065" t="s">
        <v>281</v>
      </c>
      <c r="D51" s="1065" t="s">
        <v>282</v>
      </c>
      <c r="E51" s="1065" t="s">
        <v>60</v>
      </c>
      <c r="F51" s="1065"/>
      <c r="G51" s="1065"/>
      <c r="H51" s="264"/>
    </row>
    <row r="52" spans="1:13" s="260" customFormat="1" ht="17.25" customHeight="1">
      <c r="A52" s="1132"/>
      <c r="B52" s="1132"/>
      <c r="C52" s="1065"/>
      <c r="D52" s="1065"/>
      <c r="E52" s="609" t="s">
        <v>13</v>
      </c>
      <c r="F52" s="609" t="s">
        <v>14</v>
      </c>
      <c r="G52" s="609" t="s">
        <v>30</v>
      </c>
      <c r="H52" s="264"/>
    </row>
    <row r="53" spans="1:13" s="260" customFormat="1" ht="30">
      <c r="A53" s="265" t="s">
        <v>295</v>
      </c>
      <c r="B53" s="609" t="s">
        <v>87</v>
      </c>
      <c r="C53" s="609">
        <v>112</v>
      </c>
      <c r="D53" s="609">
        <v>130</v>
      </c>
      <c r="E53" s="609">
        <v>137</v>
      </c>
      <c r="F53" s="609"/>
      <c r="G53" s="609"/>
      <c r="H53" s="264"/>
    </row>
    <row r="54" spans="1:13" s="260" customFormat="1" ht="30">
      <c r="A54" s="265" t="s">
        <v>375</v>
      </c>
      <c r="B54" s="616" t="s">
        <v>87</v>
      </c>
      <c r="C54" s="616">
        <v>14</v>
      </c>
      <c r="D54" s="616">
        <v>10</v>
      </c>
      <c r="E54" s="616">
        <v>14</v>
      </c>
      <c r="F54" s="616"/>
      <c r="G54" s="616"/>
      <c r="H54" s="264"/>
    </row>
    <row r="55" spans="1:13" s="260" customFormat="1" ht="9" customHeight="1">
      <c r="A55" s="1133"/>
      <c r="B55" s="1133"/>
      <c r="C55" s="1133"/>
      <c r="D55" s="1133"/>
      <c r="E55" s="1133"/>
      <c r="F55" s="1133"/>
      <c r="G55" s="1133"/>
      <c r="H55" s="1134"/>
      <c r="I55" s="259"/>
      <c r="J55" s="261"/>
      <c r="K55" s="261"/>
      <c r="L55" s="261"/>
      <c r="M55" s="261"/>
    </row>
    <row r="56" spans="1:13" s="260" customFormat="1" ht="15.75">
      <c r="A56" s="1065" t="s">
        <v>22</v>
      </c>
      <c r="B56" s="1065" t="s">
        <v>7</v>
      </c>
      <c r="C56" s="1065" t="s">
        <v>281</v>
      </c>
      <c r="D56" s="1065" t="s">
        <v>282</v>
      </c>
      <c r="E56" s="1065" t="s">
        <v>60</v>
      </c>
      <c r="F56" s="1065"/>
      <c r="G56" s="1065"/>
      <c r="H56" s="264"/>
    </row>
    <row r="57" spans="1:13" s="260" customFormat="1" ht="15.75">
      <c r="A57" s="1065"/>
      <c r="B57" s="1065"/>
      <c r="C57" s="1065"/>
      <c r="D57" s="1065"/>
      <c r="E57" s="609" t="s">
        <v>13</v>
      </c>
      <c r="F57" s="609" t="s">
        <v>14</v>
      </c>
      <c r="G57" s="609" t="s">
        <v>30</v>
      </c>
      <c r="H57" s="264"/>
    </row>
    <row r="58" spans="1:13" s="260" customFormat="1" ht="30">
      <c r="A58" s="266" t="s">
        <v>15</v>
      </c>
      <c r="B58" s="609" t="s">
        <v>16</v>
      </c>
      <c r="C58" s="238">
        <v>93636.800000000003</v>
      </c>
      <c r="D58" s="238">
        <v>208331</v>
      </c>
      <c r="E58" s="238">
        <f>239355-35144-646+16946</f>
        <v>220511</v>
      </c>
      <c r="F58" s="238"/>
      <c r="G58" s="238"/>
      <c r="H58" s="264"/>
    </row>
    <row r="59" spans="1:13" s="260" customFormat="1" ht="30.75" customHeight="1">
      <c r="A59" s="246" t="s">
        <v>23</v>
      </c>
      <c r="B59" s="247" t="s">
        <v>16</v>
      </c>
      <c r="C59" s="248">
        <f>C58</f>
        <v>93636.800000000003</v>
      </c>
      <c r="D59" s="248">
        <f>D58</f>
        <v>208331</v>
      </c>
      <c r="E59" s="248">
        <f>E58</f>
        <v>220511</v>
      </c>
      <c r="F59" s="248">
        <f>F58</f>
        <v>0</v>
      </c>
      <c r="G59" s="248">
        <f>G58</f>
        <v>0</v>
      </c>
      <c r="H59" s="264"/>
      <c r="J59" s="262"/>
      <c r="K59" s="262"/>
      <c r="L59" s="262"/>
    </row>
    <row r="61" spans="1:13">
      <c r="E61" s="657"/>
    </row>
  </sheetData>
  <mergeCells count="44">
    <mergeCell ref="A55:H55"/>
    <mergeCell ref="A56:A57"/>
    <mergeCell ref="B56:B57"/>
    <mergeCell ref="C56:C57"/>
    <mergeCell ref="D56:D57"/>
    <mergeCell ref="E56:G56"/>
    <mergeCell ref="A46:H46"/>
    <mergeCell ref="A48:G48"/>
    <mergeCell ref="A50:G50"/>
    <mergeCell ref="A51:A52"/>
    <mergeCell ref="B51:B52"/>
    <mergeCell ref="C51:C52"/>
    <mergeCell ref="D51:D52"/>
    <mergeCell ref="E51:G51"/>
    <mergeCell ref="A39:G39"/>
    <mergeCell ref="H39:I39"/>
    <mergeCell ref="A40:G40"/>
    <mergeCell ref="A41:A42"/>
    <mergeCell ref="B41:B42"/>
    <mergeCell ref="E41:G41"/>
    <mergeCell ref="A38:G38"/>
    <mergeCell ref="A25:G25"/>
    <mergeCell ref="A26:G26"/>
    <mergeCell ref="A27:G27"/>
    <mergeCell ref="A29:G29"/>
    <mergeCell ref="A30:G30"/>
    <mergeCell ref="A33:G33"/>
    <mergeCell ref="A34:G34"/>
    <mergeCell ref="A35:C36"/>
    <mergeCell ref="D35:D36"/>
    <mergeCell ref="E35:G35"/>
    <mergeCell ref="A37:C37"/>
    <mergeCell ref="A23:G23"/>
    <mergeCell ref="D9:G9"/>
    <mergeCell ref="D10:G10"/>
    <mergeCell ref="D11:G11"/>
    <mergeCell ref="D12:G12"/>
    <mergeCell ref="D14:G14"/>
    <mergeCell ref="D15:G15"/>
    <mergeCell ref="D16:G16"/>
    <mergeCell ref="D17:G17"/>
    <mergeCell ref="A20:G20"/>
    <mergeCell ref="A21:G21"/>
    <mergeCell ref="A22:G22"/>
  </mergeCells>
  <printOptions horizontalCentered="1"/>
  <pageMargins left="0.39370078740157483" right="0.39370078740157483" top="0.39370078740157483" bottom="0.39370078740157483" header="0.19685039370078741" footer="0.19685039370078741"/>
  <pageSetup paperSize="9" scale="98" fitToHeight="0" orientation="landscape" r:id="rId1"/>
  <headerFooter alignWithMargins="0"/>
  <rowBreaks count="1" manualBreakCount="1">
    <brk id="30"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83"/>
  <sheetViews>
    <sheetView view="pageBreakPreview" topLeftCell="A40" zoomScaleNormal="70" zoomScaleSheetLayoutView="100" workbookViewId="0">
      <selection activeCell="E58" sqref="E58"/>
    </sheetView>
  </sheetViews>
  <sheetFormatPr defaultRowHeight="15"/>
  <cols>
    <col min="1" max="1" width="44.42578125" style="170" customWidth="1"/>
    <col min="2" max="2" width="19.42578125" style="170" customWidth="1"/>
    <col min="3" max="7" width="14.42578125" style="134" customWidth="1"/>
    <col min="8" max="8" width="32.85546875" style="134" customWidth="1"/>
    <col min="9" max="9" width="11" style="140" customWidth="1"/>
    <col min="10" max="10" width="11.140625" style="134" customWidth="1"/>
    <col min="11" max="12" width="13.28515625" style="134" customWidth="1"/>
    <col min="13" max="13" width="13.85546875" style="134" customWidth="1"/>
    <col min="14" max="17" width="9.140625" style="134" customWidth="1"/>
    <col min="18" max="256" width="9.140625" style="134"/>
    <col min="257" max="257" width="46.140625" style="134" customWidth="1"/>
    <col min="258" max="258" width="30.7109375" style="134" customWidth="1"/>
    <col min="259" max="259" width="20.85546875" style="134" customWidth="1"/>
    <col min="260" max="261" width="20.42578125" style="134" customWidth="1"/>
    <col min="262" max="262" width="14.7109375" style="134" customWidth="1"/>
    <col min="263" max="263" width="14" style="134" customWidth="1"/>
    <col min="264" max="264" width="32.85546875" style="134" customWidth="1"/>
    <col min="265" max="265" width="11" style="134" customWidth="1"/>
    <col min="266" max="266" width="11.140625" style="134" customWidth="1"/>
    <col min="267" max="268" width="13.28515625" style="134" customWidth="1"/>
    <col min="269" max="269" width="13.85546875" style="134" customWidth="1"/>
    <col min="270" max="273" width="9.140625" style="134" customWidth="1"/>
    <col min="274" max="512" width="9.140625" style="134"/>
    <col min="513" max="513" width="46.140625" style="134" customWidth="1"/>
    <col min="514" max="514" width="30.7109375" style="134" customWidth="1"/>
    <col min="515" max="515" width="20.85546875" style="134" customWidth="1"/>
    <col min="516" max="517" width="20.42578125" style="134" customWidth="1"/>
    <col min="518" max="518" width="14.7109375" style="134" customWidth="1"/>
    <col min="519" max="519" width="14" style="134" customWidth="1"/>
    <col min="520" max="520" width="32.85546875" style="134" customWidth="1"/>
    <col min="521" max="521" width="11" style="134" customWidth="1"/>
    <col min="522" max="522" width="11.140625" style="134" customWidth="1"/>
    <col min="523" max="524" width="13.28515625" style="134" customWidth="1"/>
    <col min="525" max="525" width="13.85546875" style="134" customWidth="1"/>
    <col min="526" max="529" width="9.140625" style="134" customWidth="1"/>
    <col min="530" max="768" width="9.140625" style="134"/>
    <col min="769" max="769" width="46.140625" style="134" customWidth="1"/>
    <col min="770" max="770" width="30.7109375" style="134" customWidth="1"/>
    <col min="771" max="771" width="20.85546875" style="134" customWidth="1"/>
    <col min="772" max="773" width="20.42578125" style="134" customWidth="1"/>
    <col min="774" max="774" width="14.7109375" style="134" customWidth="1"/>
    <col min="775" max="775" width="14" style="134" customWidth="1"/>
    <col min="776" max="776" width="32.85546875" style="134" customWidth="1"/>
    <col min="777" max="777" width="11" style="134" customWidth="1"/>
    <col min="778" max="778" width="11.140625" style="134" customWidth="1"/>
    <col min="779" max="780" width="13.28515625" style="134" customWidth="1"/>
    <col min="781" max="781" width="13.85546875" style="134" customWidth="1"/>
    <col min="782" max="785" width="9.140625" style="134" customWidth="1"/>
    <col min="786" max="1024" width="9.140625" style="134"/>
    <col min="1025" max="1025" width="46.140625" style="134" customWidth="1"/>
    <col min="1026" max="1026" width="30.7109375" style="134" customWidth="1"/>
    <col min="1027" max="1027" width="20.85546875" style="134" customWidth="1"/>
    <col min="1028" max="1029" width="20.42578125" style="134" customWidth="1"/>
    <col min="1030" max="1030" width="14.7109375" style="134" customWidth="1"/>
    <col min="1031" max="1031" width="14" style="134" customWidth="1"/>
    <col min="1032" max="1032" width="32.85546875" style="134" customWidth="1"/>
    <col min="1033" max="1033" width="11" style="134" customWidth="1"/>
    <col min="1034" max="1034" width="11.140625" style="134" customWidth="1"/>
    <col min="1035" max="1036" width="13.28515625" style="134" customWidth="1"/>
    <col min="1037" max="1037" width="13.85546875" style="134" customWidth="1"/>
    <col min="1038" max="1041" width="9.140625" style="134" customWidth="1"/>
    <col min="1042" max="1280" width="9.140625" style="134"/>
    <col min="1281" max="1281" width="46.140625" style="134" customWidth="1"/>
    <col min="1282" max="1282" width="30.7109375" style="134" customWidth="1"/>
    <col min="1283" max="1283" width="20.85546875" style="134" customWidth="1"/>
    <col min="1284" max="1285" width="20.42578125" style="134" customWidth="1"/>
    <col min="1286" max="1286" width="14.7109375" style="134" customWidth="1"/>
    <col min="1287" max="1287" width="14" style="134" customWidth="1"/>
    <col min="1288" max="1288" width="32.85546875" style="134" customWidth="1"/>
    <col min="1289" max="1289" width="11" style="134" customWidth="1"/>
    <col min="1290" max="1290" width="11.140625" style="134" customWidth="1"/>
    <col min="1291" max="1292" width="13.28515625" style="134" customWidth="1"/>
    <col min="1293" max="1293" width="13.85546875" style="134" customWidth="1"/>
    <col min="1294" max="1297" width="9.140625" style="134" customWidth="1"/>
    <col min="1298" max="1536" width="9.140625" style="134"/>
    <col min="1537" max="1537" width="46.140625" style="134" customWidth="1"/>
    <col min="1538" max="1538" width="30.7109375" style="134" customWidth="1"/>
    <col min="1539" max="1539" width="20.85546875" style="134" customWidth="1"/>
    <col min="1540" max="1541" width="20.42578125" style="134" customWidth="1"/>
    <col min="1542" max="1542" width="14.7109375" style="134" customWidth="1"/>
    <col min="1543" max="1543" width="14" style="134" customWidth="1"/>
    <col min="1544" max="1544" width="32.85546875" style="134" customWidth="1"/>
    <col min="1545" max="1545" width="11" style="134" customWidth="1"/>
    <col min="1546" max="1546" width="11.140625" style="134" customWidth="1"/>
    <col min="1547" max="1548" width="13.28515625" style="134" customWidth="1"/>
    <col min="1549" max="1549" width="13.85546875" style="134" customWidth="1"/>
    <col min="1550" max="1553" width="9.140625" style="134" customWidth="1"/>
    <col min="1554" max="1792" width="9.140625" style="134"/>
    <col min="1793" max="1793" width="46.140625" style="134" customWidth="1"/>
    <col min="1794" max="1794" width="30.7109375" style="134" customWidth="1"/>
    <col min="1795" max="1795" width="20.85546875" style="134" customWidth="1"/>
    <col min="1796" max="1797" width="20.42578125" style="134" customWidth="1"/>
    <col min="1798" max="1798" width="14.7109375" style="134" customWidth="1"/>
    <col min="1799" max="1799" width="14" style="134" customWidth="1"/>
    <col min="1800" max="1800" width="32.85546875" style="134" customWidth="1"/>
    <col min="1801" max="1801" width="11" style="134" customWidth="1"/>
    <col min="1802" max="1802" width="11.140625" style="134" customWidth="1"/>
    <col min="1803" max="1804" width="13.28515625" style="134" customWidth="1"/>
    <col min="1805" max="1805" width="13.85546875" style="134" customWidth="1"/>
    <col min="1806" max="1809" width="9.140625" style="134" customWidth="1"/>
    <col min="1810" max="2048" width="9.140625" style="134"/>
    <col min="2049" max="2049" width="46.140625" style="134" customWidth="1"/>
    <col min="2050" max="2050" width="30.7109375" style="134" customWidth="1"/>
    <col min="2051" max="2051" width="20.85546875" style="134" customWidth="1"/>
    <col min="2052" max="2053" width="20.42578125" style="134" customWidth="1"/>
    <col min="2054" max="2054" width="14.7109375" style="134" customWidth="1"/>
    <col min="2055" max="2055" width="14" style="134" customWidth="1"/>
    <col min="2056" max="2056" width="32.85546875" style="134" customWidth="1"/>
    <col min="2057" max="2057" width="11" style="134" customWidth="1"/>
    <col min="2058" max="2058" width="11.140625" style="134" customWidth="1"/>
    <col min="2059" max="2060" width="13.28515625" style="134" customWidth="1"/>
    <col min="2061" max="2061" width="13.85546875" style="134" customWidth="1"/>
    <col min="2062" max="2065" width="9.140625" style="134" customWidth="1"/>
    <col min="2066" max="2304" width="9.140625" style="134"/>
    <col min="2305" max="2305" width="46.140625" style="134" customWidth="1"/>
    <col min="2306" max="2306" width="30.7109375" style="134" customWidth="1"/>
    <col min="2307" max="2307" width="20.85546875" style="134" customWidth="1"/>
    <col min="2308" max="2309" width="20.42578125" style="134" customWidth="1"/>
    <col min="2310" max="2310" width="14.7109375" style="134" customWidth="1"/>
    <col min="2311" max="2311" width="14" style="134" customWidth="1"/>
    <col min="2312" max="2312" width="32.85546875" style="134" customWidth="1"/>
    <col min="2313" max="2313" width="11" style="134" customWidth="1"/>
    <col min="2314" max="2314" width="11.140625" style="134" customWidth="1"/>
    <col min="2315" max="2316" width="13.28515625" style="134" customWidth="1"/>
    <col min="2317" max="2317" width="13.85546875" style="134" customWidth="1"/>
    <col min="2318" max="2321" width="9.140625" style="134" customWidth="1"/>
    <col min="2322" max="2560" width="9.140625" style="134"/>
    <col min="2561" max="2561" width="46.140625" style="134" customWidth="1"/>
    <col min="2562" max="2562" width="30.7109375" style="134" customWidth="1"/>
    <col min="2563" max="2563" width="20.85546875" style="134" customWidth="1"/>
    <col min="2564" max="2565" width="20.42578125" style="134" customWidth="1"/>
    <col min="2566" max="2566" width="14.7109375" style="134" customWidth="1"/>
    <col min="2567" max="2567" width="14" style="134" customWidth="1"/>
    <col min="2568" max="2568" width="32.85546875" style="134" customWidth="1"/>
    <col min="2569" max="2569" width="11" style="134" customWidth="1"/>
    <col min="2570" max="2570" width="11.140625" style="134" customWidth="1"/>
    <col min="2571" max="2572" width="13.28515625" style="134" customWidth="1"/>
    <col min="2573" max="2573" width="13.85546875" style="134" customWidth="1"/>
    <col min="2574" max="2577" width="9.140625" style="134" customWidth="1"/>
    <col min="2578" max="2816" width="9.140625" style="134"/>
    <col min="2817" max="2817" width="46.140625" style="134" customWidth="1"/>
    <col min="2818" max="2818" width="30.7109375" style="134" customWidth="1"/>
    <col min="2819" max="2819" width="20.85546875" style="134" customWidth="1"/>
    <col min="2820" max="2821" width="20.42578125" style="134" customWidth="1"/>
    <col min="2822" max="2822" width="14.7109375" style="134" customWidth="1"/>
    <col min="2823" max="2823" width="14" style="134" customWidth="1"/>
    <col min="2824" max="2824" width="32.85546875" style="134" customWidth="1"/>
    <col min="2825" max="2825" width="11" style="134" customWidth="1"/>
    <col min="2826" max="2826" width="11.140625" style="134" customWidth="1"/>
    <col min="2827" max="2828" width="13.28515625" style="134" customWidth="1"/>
    <col min="2829" max="2829" width="13.85546875" style="134" customWidth="1"/>
    <col min="2830" max="2833" width="9.140625" style="134" customWidth="1"/>
    <col min="2834" max="3072" width="9.140625" style="134"/>
    <col min="3073" max="3073" width="46.140625" style="134" customWidth="1"/>
    <col min="3074" max="3074" width="30.7109375" style="134" customWidth="1"/>
    <col min="3075" max="3075" width="20.85546875" style="134" customWidth="1"/>
    <col min="3076" max="3077" width="20.42578125" style="134" customWidth="1"/>
    <col min="3078" max="3078" width="14.7109375" style="134" customWidth="1"/>
    <col min="3079" max="3079" width="14" style="134" customWidth="1"/>
    <col min="3080" max="3080" width="32.85546875" style="134" customWidth="1"/>
    <col min="3081" max="3081" width="11" style="134" customWidth="1"/>
    <col min="3082" max="3082" width="11.140625" style="134" customWidth="1"/>
    <col min="3083" max="3084" width="13.28515625" style="134" customWidth="1"/>
    <col min="3085" max="3085" width="13.85546875" style="134" customWidth="1"/>
    <col min="3086" max="3089" width="9.140625" style="134" customWidth="1"/>
    <col min="3090" max="3328" width="9.140625" style="134"/>
    <col min="3329" max="3329" width="46.140625" style="134" customWidth="1"/>
    <col min="3330" max="3330" width="30.7109375" style="134" customWidth="1"/>
    <col min="3331" max="3331" width="20.85546875" style="134" customWidth="1"/>
    <col min="3332" max="3333" width="20.42578125" style="134" customWidth="1"/>
    <col min="3334" max="3334" width="14.7109375" style="134" customWidth="1"/>
    <col min="3335" max="3335" width="14" style="134" customWidth="1"/>
    <col min="3336" max="3336" width="32.85546875" style="134" customWidth="1"/>
    <col min="3337" max="3337" width="11" style="134" customWidth="1"/>
    <col min="3338" max="3338" width="11.140625" style="134" customWidth="1"/>
    <col min="3339" max="3340" width="13.28515625" style="134" customWidth="1"/>
    <col min="3341" max="3341" width="13.85546875" style="134" customWidth="1"/>
    <col min="3342" max="3345" width="9.140625" style="134" customWidth="1"/>
    <col min="3346" max="3584" width="9.140625" style="134"/>
    <col min="3585" max="3585" width="46.140625" style="134" customWidth="1"/>
    <col min="3586" max="3586" width="30.7109375" style="134" customWidth="1"/>
    <col min="3587" max="3587" width="20.85546875" style="134" customWidth="1"/>
    <col min="3588" max="3589" width="20.42578125" style="134" customWidth="1"/>
    <col min="3590" max="3590" width="14.7109375" style="134" customWidth="1"/>
    <col min="3591" max="3591" width="14" style="134" customWidth="1"/>
    <col min="3592" max="3592" width="32.85546875" style="134" customWidth="1"/>
    <col min="3593" max="3593" width="11" style="134" customWidth="1"/>
    <col min="3594" max="3594" width="11.140625" style="134" customWidth="1"/>
    <col min="3595" max="3596" width="13.28515625" style="134" customWidth="1"/>
    <col min="3597" max="3597" width="13.85546875" style="134" customWidth="1"/>
    <col min="3598" max="3601" width="9.140625" style="134" customWidth="1"/>
    <col min="3602" max="3840" width="9.140625" style="134"/>
    <col min="3841" max="3841" width="46.140625" style="134" customWidth="1"/>
    <col min="3842" max="3842" width="30.7109375" style="134" customWidth="1"/>
    <col min="3843" max="3843" width="20.85546875" style="134" customWidth="1"/>
    <col min="3844" max="3845" width="20.42578125" style="134" customWidth="1"/>
    <col min="3846" max="3846" width="14.7109375" style="134" customWidth="1"/>
    <col min="3847" max="3847" width="14" style="134" customWidth="1"/>
    <col min="3848" max="3848" width="32.85546875" style="134" customWidth="1"/>
    <col min="3849" max="3849" width="11" style="134" customWidth="1"/>
    <col min="3850" max="3850" width="11.140625" style="134" customWidth="1"/>
    <col min="3851" max="3852" width="13.28515625" style="134" customWidth="1"/>
    <col min="3853" max="3853" width="13.85546875" style="134" customWidth="1"/>
    <col min="3854" max="3857" width="9.140625" style="134" customWidth="1"/>
    <col min="3858" max="4096" width="9.140625" style="134"/>
    <col min="4097" max="4097" width="46.140625" style="134" customWidth="1"/>
    <col min="4098" max="4098" width="30.7109375" style="134" customWidth="1"/>
    <col min="4099" max="4099" width="20.85546875" style="134" customWidth="1"/>
    <col min="4100" max="4101" width="20.42578125" style="134" customWidth="1"/>
    <col min="4102" max="4102" width="14.7109375" style="134" customWidth="1"/>
    <col min="4103" max="4103" width="14" style="134" customWidth="1"/>
    <col min="4104" max="4104" width="32.85546875" style="134" customWidth="1"/>
    <col min="4105" max="4105" width="11" style="134" customWidth="1"/>
    <col min="4106" max="4106" width="11.140625" style="134" customWidth="1"/>
    <col min="4107" max="4108" width="13.28515625" style="134" customWidth="1"/>
    <col min="4109" max="4109" width="13.85546875" style="134" customWidth="1"/>
    <col min="4110" max="4113" width="9.140625" style="134" customWidth="1"/>
    <col min="4114" max="4352" width="9.140625" style="134"/>
    <col min="4353" max="4353" width="46.140625" style="134" customWidth="1"/>
    <col min="4354" max="4354" width="30.7109375" style="134" customWidth="1"/>
    <col min="4355" max="4355" width="20.85546875" style="134" customWidth="1"/>
    <col min="4356" max="4357" width="20.42578125" style="134" customWidth="1"/>
    <col min="4358" max="4358" width="14.7109375" style="134" customWidth="1"/>
    <col min="4359" max="4359" width="14" style="134" customWidth="1"/>
    <col min="4360" max="4360" width="32.85546875" style="134" customWidth="1"/>
    <col min="4361" max="4361" width="11" style="134" customWidth="1"/>
    <col min="4362" max="4362" width="11.140625" style="134" customWidth="1"/>
    <col min="4363" max="4364" width="13.28515625" style="134" customWidth="1"/>
    <col min="4365" max="4365" width="13.85546875" style="134" customWidth="1"/>
    <col min="4366" max="4369" width="9.140625" style="134" customWidth="1"/>
    <col min="4370" max="4608" width="9.140625" style="134"/>
    <col min="4609" max="4609" width="46.140625" style="134" customWidth="1"/>
    <col min="4610" max="4610" width="30.7109375" style="134" customWidth="1"/>
    <col min="4611" max="4611" width="20.85546875" style="134" customWidth="1"/>
    <col min="4612" max="4613" width="20.42578125" style="134" customWidth="1"/>
    <col min="4614" max="4614" width="14.7109375" style="134" customWidth="1"/>
    <col min="4615" max="4615" width="14" style="134" customWidth="1"/>
    <col min="4616" max="4616" width="32.85546875" style="134" customWidth="1"/>
    <col min="4617" max="4617" width="11" style="134" customWidth="1"/>
    <col min="4618" max="4618" width="11.140625" style="134" customWidth="1"/>
    <col min="4619" max="4620" width="13.28515625" style="134" customWidth="1"/>
    <col min="4621" max="4621" width="13.85546875" style="134" customWidth="1"/>
    <col min="4622" max="4625" width="9.140625" style="134" customWidth="1"/>
    <col min="4626" max="4864" width="9.140625" style="134"/>
    <col min="4865" max="4865" width="46.140625" style="134" customWidth="1"/>
    <col min="4866" max="4866" width="30.7109375" style="134" customWidth="1"/>
    <col min="4867" max="4867" width="20.85546875" style="134" customWidth="1"/>
    <col min="4868" max="4869" width="20.42578125" style="134" customWidth="1"/>
    <col min="4870" max="4870" width="14.7109375" style="134" customWidth="1"/>
    <col min="4871" max="4871" width="14" style="134" customWidth="1"/>
    <col min="4872" max="4872" width="32.85546875" style="134" customWidth="1"/>
    <col min="4873" max="4873" width="11" style="134" customWidth="1"/>
    <col min="4874" max="4874" width="11.140625" style="134" customWidth="1"/>
    <col min="4875" max="4876" width="13.28515625" style="134" customWidth="1"/>
    <col min="4877" max="4877" width="13.85546875" style="134" customWidth="1"/>
    <col min="4878" max="4881" width="9.140625" style="134" customWidth="1"/>
    <col min="4882" max="5120" width="9.140625" style="134"/>
    <col min="5121" max="5121" width="46.140625" style="134" customWidth="1"/>
    <col min="5122" max="5122" width="30.7109375" style="134" customWidth="1"/>
    <col min="5123" max="5123" width="20.85546875" style="134" customWidth="1"/>
    <col min="5124" max="5125" width="20.42578125" style="134" customWidth="1"/>
    <col min="5126" max="5126" width="14.7109375" style="134" customWidth="1"/>
    <col min="5127" max="5127" width="14" style="134" customWidth="1"/>
    <col min="5128" max="5128" width="32.85546875" style="134" customWidth="1"/>
    <col min="5129" max="5129" width="11" style="134" customWidth="1"/>
    <col min="5130" max="5130" width="11.140625" style="134" customWidth="1"/>
    <col min="5131" max="5132" width="13.28515625" style="134" customWidth="1"/>
    <col min="5133" max="5133" width="13.85546875" style="134" customWidth="1"/>
    <col min="5134" max="5137" width="9.140625" style="134" customWidth="1"/>
    <col min="5138" max="5376" width="9.140625" style="134"/>
    <col min="5377" max="5377" width="46.140625" style="134" customWidth="1"/>
    <col min="5378" max="5378" width="30.7109375" style="134" customWidth="1"/>
    <col min="5379" max="5379" width="20.85546875" style="134" customWidth="1"/>
    <col min="5380" max="5381" width="20.42578125" style="134" customWidth="1"/>
    <col min="5382" max="5382" width="14.7109375" style="134" customWidth="1"/>
    <col min="5383" max="5383" width="14" style="134" customWidth="1"/>
    <col min="5384" max="5384" width="32.85546875" style="134" customWidth="1"/>
    <col min="5385" max="5385" width="11" style="134" customWidth="1"/>
    <col min="5386" max="5386" width="11.140625" style="134" customWidth="1"/>
    <col min="5387" max="5388" width="13.28515625" style="134" customWidth="1"/>
    <col min="5389" max="5389" width="13.85546875" style="134" customWidth="1"/>
    <col min="5390" max="5393" width="9.140625" style="134" customWidth="1"/>
    <col min="5394" max="5632" width="9.140625" style="134"/>
    <col min="5633" max="5633" width="46.140625" style="134" customWidth="1"/>
    <col min="5634" max="5634" width="30.7109375" style="134" customWidth="1"/>
    <col min="5635" max="5635" width="20.85546875" style="134" customWidth="1"/>
    <col min="5636" max="5637" width="20.42578125" style="134" customWidth="1"/>
    <col min="5638" max="5638" width="14.7109375" style="134" customWidth="1"/>
    <col min="5639" max="5639" width="14" style="134" customWidth="1"/>
    <col min="5640" max="5640" width="32.85546875" style="134" customWidth="1"/>
    <col min="5641" max="5641" width="11" style="134" customWidth="1"/>
    <col min="5642" max="5642" width="11.140625" style="134" customWidth="1"/>
    <col min="5643" max="5644" width="13.28515625" style="134" customWidth="1"/>
    <col min="5645" max="5645" width="13.85546875" style="134" customWidth="1"/>
    <col min="5646" max="5649" width="9.140625" style="134" customWidth="1"/>
    <col min="5650" max="5888" width="9.140625" style="134"/>
    <col min="5889" max="5889" width="46.140625" style="134" customWidth="1"/>
    <col min="5890" max="5890" width="30.7109375" style="134" customWidth="1"/>
    <col min="5891" max="5891" width="20.85546875" style="134" customWidth="1"/>
    <col min="5892" max="5893" width="20.42578125" style="134" customWidth="1"/>
    <col min="5894" max="5894" width="14.7109375" style="134" customWidth="1"/>
    <col min="5895" max="5895" width="14" style="134" customWidth="1"/>
    <col min="5896" max="5896" width="32.85546875" style="134" customWidth="1"/>
    <col min="5897" max="5897" width="11" style="134" customWidth="1"/>
    <col min="5898" max="5898" width="11.140625" style="134" customWidth="1"/>
    <col min="5899" max="5900" width="13.28515625" style="134" customWidth="1"/>
    <col min="5901" max="5901" width="13.85546875" style="134" customWidth="1"/>
    <col min="5902" max="5905" width="9.140625" style="134" customWidth="1"/>
    <col min="5906" max="6144" width="9.140625" style="134"/>
    <col min="6145" max="6145" width="46.140625" style="134" customWidth="1"/>
    <col min="6146" max="6146" width="30.7109375" style="134" customWidth="1"/>
    <col min="6147" max="6147" width="20.85546875" style="134" customWidth="1"/>
    <col min="6148" max="6149" width="20.42578125" style="134" customWidth="1"/>
    <col min="6150" max="6150" width="14.7109375" style="134" customWidth="1"/>
    <col min="6151" max="6151" width="14" style="134" customWidth="1"/>
    <col min="6152" max="6152" width="32.85546875" style="134" customWidth="1"/>
    <col min="6153" max="6153" width="11" style="134" customWidth="1"/>
    <col min="6154" max="6154" width="11.140625" style="134" customWidth="1"/>
    <col min="6155" max="6156" width="13.28515625" style="134" customWidth="1"/>
    <col min="6157" max="6157" width="13.85546875" style="134" customWidth="1"/>
    <col min="6158" max="6161" width="9.140625" style="134" customWidth="1"/>
    <col min="6162" max="6400" width="9.140625" style="134"/>
    <col min="6401" max="6401" width="46.140625" style="134" customWidth="1"/>
    <col min="6402" max="6402" width="30.7109375" style="134" customWidth="1"/>
    <col min="6403" max="6403" width="20.85546875" style="134" customWidth="1"/>
    <col min="6404" max="6405" width="20.42578125" style="134" customWidth="1"/>
    <col min="6406" max="6406" width="14.7109375" style="134" customWidth="1"/>
    <col min="6407" max="6407" width="14" style="134" customWidth="1"/>
    <col min="6408" max="6408" width="32.85546875" style="134" customWidth="1"/>
    <col min="6409" max="6409" width="11" style="134" customWidth="1"/>
    <col min="6410" max="6410" width="11.140625" style="134" customWidth="1"/>
    <col min="6411" max="6412" width="13.28515625" style="134" customWidth="1"/>
    <col min="6413" max="6413" width="13.85546875" style="134" customWidth="1"/>
    <col min="6414" max="6417" width="9.140625" style="134" customWidth="1"/>
    <col min="6418" max="6656" width="9.140625" style="134"/>
    <col min="6657" max="6657" width="46.140625" style="134" customWidth="1"/>
    <col min="6658" max="6658" width="30.7109375" style="134" customWidth="1"/>
    <col min="6659" max="6659" width="20.85546875" style="134" customWidth="1"/>
    <col min="6660" max="6661" width="20.42578125" style="134" customWidth="1"/>
    <col min="6662" max="6662" width="14.7109375" style="134" customWidth="1"/>
    <col min="6663" max="6663" width="14" style="134" customWidth="1"/>
    <col min="6664" max="6664" width="32.85546875" style="134" customWidth="1"/>
    <col min="6665" max="6665" width="11" style="134" customWidth="1"/>
    <col min="6666" max="6666" width="11.140625" style="134" customWidth="1"/>
    <col min="6667" max="6668" width="13.28515625" style="134" customWidth="1"/>
    <col min="6669" max="6669" width="13.85546875" style="134" customWidth="1"/>
    <col min="6670" max="6673" width="9.140625" style="134" customWidth="1"/>
    <col min="6674" max="6912" width="9.140625" style="134"/>
    <col min="6913" max="6913" width="46.140625" style="134" customWidth="1"/>
    <col min="6914" max="6914" width="30.7109375" style="134" customWidth="1"/>
    <col min="6915" max="6915" width="20.85546875" style="134" customWidth="1"/>
    <col min="6916" max="6917" width="20.42578125" style="134" customWidth="1"/>
    <col min="6918" max="6918" width="14.7109375" style="134" customWidth="1"/>
    <col min="6919" max="6919" width="14" style="134" customWidth="1"/>
    <col min="6920" max="6920" width="32.85546875" style="134" customWidth="1"/>
    <col min="6921" max="6921" width="11" style="134" customWidth="1"/>
    <col min="6922" max="6922" width="11.140625" style="134" customWidth="1"/>
    <col min="6923" max="6924" width="13.28515625" style="134" customWidth="1"/>
    <col min="6925" max="6925" width="13.85546875" style="134" customWidth="1"/>
    <col min="6926" max="6929" width="9.140625" style="134" customWidth="1"/>
    <col min="6930" max="7168" width="9.140625" style="134"/>
    <col min="7169" max="7169" width="46.140625" style="134" customWidth="1"/>
    <col min="7170" max="7170" width="30.7109375" style="134" customWidth="1"/>
    <col min="7171" max="7171" width="20.85546875" style="134" customWidth="1"/>
    <col min="7172" max="7173" width="20.42578125" style="134" customWidth="1"/>
    <col min="7174" max="7174" width="14.7109375" style="134" customWidth="1"/>
    <col min="7175" max="7175" width="14" style="134" customWidth="1"/>
    <col min="7176" max="7176" width="32.85546875" style="134" customWidth="1"/>
    <col min="7177" max="7177" width="11" style="134" customWidth="1"/>
    <col min="7178" max="7178" width="11.140625" style="134" customWidth="1"/>
    <col min="7179" max="7180" width="13.28515625" style="134" customWidth="1"/>
    <col min="7181" max="7181" width="13.85546875" style="134" customWidth="1"/>
    <col min="7182" max="7185" width="9.140625" style="134" customWidth="1"/>
    <col min="7186" max="7424" width="9.140625" style="134"/>
    <col min="7425" max="7425" width="46.140625" style="134" customWidth="1"/>
    <col min="7426" max="7426" width="30.7109375" style="134" customWidth="1"/>
    <col min="7427" max="7427" width="20.85546875" style="134" customWidth="1"/>
    <col min="7428" max="7429" width="20.42578125" style="134" customWidth="1"/>
    <col min="7430" max="7430" width="14.7109375" style="134" customWidth="1"/>
    <col min="7431" max="7431" width="14" style="134" customWidth="1"/>
    <col min="7432" max="7432" width="32.85546875" style="134" customWidth="1"/>
    <col min="7433" max="7433" width="11" style="134" customWidth="1"/>
    <col min="7434" max="7434" width="11.140625" style="134" customWidth="1"/>
    <col min="7435" max="7436" width="13.28515625" style="134" customWidth="1"/>
    <col min="7437" max="7437" width="13.85546875" style="134" customWidth="1"/>
    <col min="7438" max="7441" width="9.140625" style="134" customWidth="1"/>
    <col min="7442" max="7680" width="9.140625" style="134"/>
    <col min="7681" max="7681" width="46.140625" style="134" customWidth="1"/>
    <col min="7682" max="7682" width="30.7109375" style="134" customWidth="1"/>
    <col min="7683" max="7683" width="20.85546875" style="134" customWidth="1"/>
    <col min="7684" max="7685" width="20.42578125" style="134" customWidth="1"/>
    <col min="7686" max="7686" width="14.7109375" style="134" customWidth="1"/>
    <col min="7687" max="7687" width="14" style="134" customWidth="1"/>
    <col min="7688" max="7688" width="32.85546875" style="134" customWidth="1"/>
    <col min="7689" max="7689" width="11" style="134" customWidth="1"/>
    <col min="7690" max="7690" width="11.140625" style="134" customWidth="1"/>
    <col min="7691" max="7692" width="13.28515625" style="134" customWidth="1"/>
    <col min="7693" max="7693" width="13.85546875" style="134" customWidth="1"/>
    <col min="7694" max="7697" width="9.140625" style="134" customWidth="1"/>
    <col min="7698" max="7936" width="9.140625" style="134"/>
    <col min="7937" max="7937" width="46.140625" style="134" customWidth="1"/>
    <col min="7938" max="7938" width="30.7109375" style="134" customWidth="1"/>
    <col min="7939" max="7939" width="20.85546875" style="134" customWidth="1"/>
    <col min="7940" max="7941" width="20.42578125" style="134" customWidth="1"/>
    <col min="7942" max="7942" width="14.7109375" style="134" customWidth="1"/>
    <col min="7943" max="7943" width="14" style="134" customWidth="1"/>
    <col min="7944" max="7944" width="32.85546875" style="134" customWidth="1"/>
    <col min="7945" max="7945" width="11" style="134" customWidth="1"/>
    <col min="7946" max="7946" width="11.140625" style="134" customWidth="1"/>
    <col min="7947" max="7948" width="13.28515625" style="134" customWidth="1"/>
    <col min="7949" max="7949" width="13.85546875" style="134" customWidth="1"/>
    <col min="7950" max="7953" width="9.140625" style="134" customWidth="1"/>
    <col min="7954" max="8192" width="9.140625" style="134"/>
    <col min="8193" max="8193" width="46.140625" style="134" customWidth="1"/>
    <col min="8194" max="8194" width="30.7109375" style="134" customWidth="1"/>
    <col min="8195" max="8195" width="20.85546875" style="134" customWidth="1"/>
    <col min="8196" max="8197" width="20.42578125" style="134" customWidth="1"/>
    <col min="8198" max="8198" width="14.7109375" style="134" customWidth="1"/>
    <col min="8199" max="8199" width="14" style="134" customWidth="1"/>
    <col min="8200" max="8200" width="32.85546875" style="134" customWidth="1"/>
    <col min="8201" max="8201" width="11" style="134" customWidth="1"/>
    <col min="8202" max="8202" width="11.140625" style="134" customWidth="1"/>
    <col min="8203" max="8204" width="13.28515625" style="134" customWidth="1"/>
    <col min="8205" max="8205" width="13.85546875" style="134" customWidth="1"/>
    <col min="8206" max="8209" width="9.140625" style="134" customWidth="1"/>
    <col min="8210" max="8448" width="9.140625" style="134"/>
    <col min="8449" max="8449" width="46.140625" style="134" customWidth="1"/>
    <col min="8450" max="8450" width="30.7109375" style="134" customWidth="1"/>
    <col min="8451" max="8451" width="20.85546875" style="134" customWidth="1"/>
    <col min="8452" max="8453" width="20.42578125" style="134" customWidth="1"/>
    <col min="8454" max="8454" width="14.7109375" style="134" customWidth="1"/>
    <col min="8455" max="8455" width="14" style="134" customWidth="1"/>
    <col min="8456" max="8456" width="32.85546875" style="134" customWidth="1"/>
    <col min="8457" max="8457" width="11" style="134" customWidth="1"/>
    <col min="8458" max="8458" width="11.140625" style="134" customWidth="1"/>
    <col min="8459" max="8460" width="13.28515625" style="134" customWidth="1"/>
    <col min="8461" max="8461" width="13.85546875" style="134" customWidth="1"/>
    <col min="8462" max="8465" width="9.140625" style="134" customWidth="1"/>
    <col min="8466" max="8704" width="9.140625" style="134"/>
    <col min="8705" max="8705" width="46.140625" style="134" customWidth="1"/>
    <col min="8706" max="8706" width="30.7109375" style="134" customWidth="1"/>
    <col min="8707" max="8707" width="20.85546875" style="134" customWidth="1"/>
    <col min="8708" max="8709" width="20.42578125" style="134" customWidth="1"/>
    <col min="8710" max="8710" width="14.7109375" style="134" customWidth="1"/>
    <col min="8711" max="8711" width="14" style="134" customWidth="1"/>
    <col min="8712" max="8712" width="32.85546875" style="134" customWidth="1"/>
    <col min="8713" max="8713" width="11" style="134" customWidth="1"/>
    <col min="8714" max="8714" width="11.140625" style="134" customWidth="1"/>
    <col min="8715" max="8716" width="13.28515625" style="134" customWidth="1"/>
    <col min="8717" max="8717" width="13.85546875" style="134" customWidth="1"/>
    <col min="8718" max="8721" width="9.140625" style="134" customWidth="1"/>
    <col min="8722" max="8960" width="9.140625" style="134"/>
    <col min="8961" max="8961" width="46.140625" style="134" customWidth="1"/>
    <col min="8962" max="8962" width="30.7109375" style="134" customWidth="1"/>
    <col min="8963" max="8963" width="20.85546875" style="134" customWidth="1"/>
    <col min="8964" max="8965" width="20.42578125" style="134" customWidth="1"/>
    <col min="8966" max="8966" width="14.7109375" style="134" customWidth="1"/>
    <col min="8967" max="8967" width="14" style="134" customWidth="1"/>
    <col min="8968" max="8968" width="32.85546875" style="134" customWidth="1"/>
    <col min="8969" max="8969" width="11" style="134" customWidth="1"/>
    <col min="8970" max="8970" width="11.140625" style="134" customWidth="1"/>
    <col min="8971" max="8972" width="13.28515625" style="134" customWidth="1"/>
    <col min="8973" max="8973" width="13.85546875" style="134" customWidth="1"/>
    <col min="8974" max="8977" width="9.140625" style="134" customWidth="1"/>
    <col min="8978" max="9216" width="9.140625" style="134"/>
    <col min="9217" max="9217" width="46.140625" style="134" customWidth="1"/>
    <col min="9218" max="9218" width="30.7109375" style="134" customWidth="1"/>
    <col min="9219" max="9219" width="20.85546875" style="134" customWidth="1"/>
    <col min="9220" max="9221" width="20.42578125" style="134" customWidth="1"/>
    <col min="9222" max="9222" width="14.7109375" style="134" customWidth="1"/>
    <col min="9223" max="9223" width="14" style="134" customWidth="1"/>
    <col min="9224" max="9224" width="32.85546875" style="134" customWidth="1"/>
    <col min="9225" max="9225" width="11" style="134" customWidth="1"/>
    <col min="9226" max="9226" width="11.140625" style="134" customWidth="1"/>
    <col min="9227" max="9228" width="13.28515625" style="134" customWidth="1"/>
    <col min="9229" max="9229" width="13.85546875" style="134" customWidth="1"/>
    <col min="9230" max="9233" width="9.140625" style="134" customWidth="1"/>
    <col min="9234" max="9472" width="9.140625" style="134"/>
    <col min="9473" max="9473" width="46.140625" style="134" customWidth="1"/>
    <col min="9474" max="9474" width="30.7109375" style="134" customWidth="1"/>
    <col min="9475" max="9475" width="20.85546875" style="134" customWidth="1"/>
    <col min="9476" max="9477" width="20.42578125" style="134" customWidth="1"/>
    <col min="9478" max="9478" width="14.7109375" style="134" customWidth="1"/>
    <col min="9479" max="9479" width="14" style="134" customWidth="1"/>
    <col min="9480" max="9480" width="32.85546875" style="134" customWidth="1"/>
    <col min="9481" max="9481" width="11" style="134" customWidth="1"/>
    <col min="9482" max="9482" width="11.140625" style="134" customWidth="1"/>
    <col min="9483" max="9484" width="13.28515625" style="134" customWidth="1"/>
    <col min="9485" max="9485" width="13.85546875" style="134" customWidth="1"/>
    <col min="9486" max="9489" width="9.140625" style="134" customWidth="1"/>
    <col min="9490" max="9728" width="9.140625" style="134"/>
    <col min="9729" max="9729" width="46.140625" style="134" customWidth="1"/>
    <col min="9730" max="9730" width="30.7109375" style="134" customWidth="1"/>
    <col min="9731" max="9731" width="20.85546875" style="134" customWidth="1"/>
    <col min="9732" max="9733" width="20.42578125" style="134" customWidth="1"/>
    <col min="9734" max="9734" width="14.7109375" style="134" customWidth="1"/>
    <col min="9735" max="9735" width="14" style="134" customWidth="1"/>
    <col min="9736" max="9736" width="32.85546875" style="134" customWidth="1"/>
    <col min="9737" max="9737" width="11" style="134" customWidth="1"/>
    <col min="9738" max="9738" width="11.140625" style="134" customWidth="1"/>
    <col min="9739" max="9740" width="13.28515625" style="134" customWidth="1"/>
    <col min="9741" max="9741" width="13.85546875" style="134" customWidth="1"/>
    <col min="9742" max="9745" width="9.140625" style="134" customWidth="1"/>
    <col min="9746" max="9984" width="9.140625" style="134"/>
    <col min="9985" max="9985" width="46.140625" style="134" customWidth="1"/>
    <col min="9986" max="9986" width="30.7109375" style="134" customWidth="1"/>
    <col min="9987" max="9987" width="20.85546875" style="134" customWidth="1"/>
    <col min="9988" max="9989" width="20.42578125" style="134" customWidth="1"/>
    <col min="9990" max="9990" width="14.7109375" style="134" customWidth="1"/>
    <col min="9991" max="9991" width="14" style="134" customWidth="1"/>
    <col min="9992" max="9992" width="32.85546875" style="134" customWidth="1"/>
    <col min="9993" max="9993" width="11" style="134" customWidth="1"/>
    <col min="9994" max="9994" width="11.140625" style="134" customWidth="1"/>
    <col min="9995" max="9996" width="13.28515625" style="134" customWidth="1"/>
    <col min="9997" max="9997" width="13.85546875" style="134" customWidth="1"/>
    <col min="9998" max="10001" width="9.140625" style="134" customWidth="1"/>
    <col min="10002" max="10240" width="9.140625" style="134"/>
    <col min="10241" max="10241" width="46.140625" style="134" customWidth="1"/>
    <col min="10242" max="10242" width="30.7109375" style="134" customWidth="1"/>
    <col min="10243" max="10243" width="20.85546875" style="134" customWidth="1"/>
    <col min="10244" max="10245" width="20.42578125" style="134" customWidth="1"/>
    <col min="10246" max="10246" width="14.7109375" style="134" customWidth="1"/>
    <col min="10247" max="10247" width="14" style="134" customWidth="1"/>
    <col min="10248" max="10248" width="32.85546875" style="134" customWidth="1"/>
    <col min="10249" max="10249" width="11" style="134" customWidth="1"/>
    <col min="10250" max="10250" width="11.140625" style="134" customWidth="1"/>
    <col min="10251" max="10252" width="13.28515625" style="134" customWidth="1"/>
    <col min="10253" max="10253" width="13.85546875" style="134" customWidth="1"/>
    <col min="10254" max="10257" width="9.140625" style="134" customWidth="1"/>
    <col min="10258" max="10496" width="9.140625" style="134"/>
    <col min="10497" max="10497" width="46.140625" style="134" customWidth="1"/>
    <col min="10498" max="10498" width="30.7109375" style="134" customWidth="1"/>
    <col min="10499" max="10499" width="20.85546875" style="134" customWidth="1"/>
    <col min="10500" max="10501" width="20.42578125" style="134" customWidth="1"/>
    <col min="10502" max="10502" width="14.7109375" style="134" customWidth="1"/>
    <col min="10503" max="10503" width="14" style="134" customWidth="1"/>
    <col min="10504" max="10504" width="32.85546875" style="134" customWidth="1"/>
    <col min="10505" max="10505" width="11" style="134" customWidth="1"/>
    <col min="10506" max="10506" width="11.140625" style="134" customWidth="1"/>
    <col min="10507" max="10508" width="13.28515625" style="134" customWidth="1"/>
    <col min="10509" max="10509" width="13.85546875" style="134" customWidth="1"/>
    <col min="10510" max="10513" width="9.140625" style="134" customWidth="1"/>
    <col min="10514" max="10752" width="9.140625" style="134"/>
    <col min="10753" max="10753" width="46.140625" style="134" customWidth="1"/>
    <col min="10754" max="10754" width="30.7109375" style="134" customWidth="1"/>
    <col min="10755" max="10755" width="20.85546875" style="134" customWidth="1"/>
    <col min="10756" max="10757" width="20.42578125" style="134" customWidth="1"/>
    <col min="10758" max="10758" width="14.7109375" style="134" customWidth="1"/>
    <col min="10759" max="10759" width="14" style="134" customWidth="1"/>
    <col min="10760" max="10760" width="32.85546875" style="134" customWidth="1"/>
    <col min="10761" max="10761" width="11" style="134" customWidth="1"/>
    <col min="10762" max="10762" width="11.140625" style="134" customWidth="1"/>
    <col min="10763" max="10764" width="13.28515625" style="134" customWidth="1"/>
    <col min="10765" max="10765" width="13.85546875" style="134" customWidth="1"/>
    <col min="10766" max="10769" width="9.140625" style="134" customWidth="1"/>
    <col min="10770" max="11008" width="9.140625" style="134"/>
    <col min="11009" max="11009" width="46.140625" style="134" customWidth="1"/>
    <col min="11010" max="11010" width="30.7109375" style="134" customWidth="1"/>
    <col min="11011" max="11011" width="20.85546875" style="134" customWidth="1"/>
    <col min="11012" max="11013" width="20.42578125" style="134" customWidth="1"/>
    <col min="11014" max="11014" width="14.7109375" style="134" customWidth="1"/>
    <col min="11015" max="11015" width="14" style="134" customWidth="1"/>
    <col min="11016" max="11016" width="32.85546875" style="134" customWidth="1"/>
    <col min="11017" max="11017" width="11" style="134" customWidth="1"/>
    <col min="11018" max="11018" width="11.140625" style="134" customWidth="1"/>
    <col min="11019" max="11020" width="13.28515625" style="134" customWidth="1"/>
    <col min="11021" max="11021" width="13.85546875" style="134" customWidth="1"/>
    <col min="11022" max="11025" width="9.140625" style="134" customWidth="1"/>
    <col min="11026" max="11264" width="9.140625" style="134"/>
    <col min="11265" max="11265" width="46.140625" style="134" customWidth="1"/>
    <col min="11266" max="11266" width="30.7109375" style="134" customWidth="1"/>
    <col min="11267" max="11267" width="20.85546875" style="134" customWidth="1"/>
    <col min="11268" max="11269" width="20.42578125" style="134" customWidth="1"/>
    <col min="11270" max="11270" width="14.7109375" style="134" customWidth="1"/>
    <col min="11271" max="11271" width="14" style="134" customWidth="1"/>
    <col min="11272" max="11272" width="32.85546875" style="134" customWidth="1"/>
    <col min="11273" max="11273" width="11" style="134" customWidth="1"/>
    <col min="11274" max="11274" width="11.140625" style="134" customWidth="1"/>
    <col min="11275" max="11276" width="13.28515625" style="134" customWidth="1"/>
    <col min="11277" max="11277" width="13.85546875" style="134" customWidth="1"/>
    <col min="11278" max="11281" width="9.140625" style="134" customWidth="1"/>
    <col min="11282" max="11520" width="9.140625" style="134"/>
    <col min="11521" max="11521" width="46.140625" style="134" customWidth="1"/>
    <col min="11522" max="11522" width="30.7109375" style="134" customWidth="1"/>
    <col min="11523" max="11523" width="20.85546875" style="134" customWidth="1"/>
    <col min="11524" max="11525" width="20.42578125" style="134" customWidth="1"/>
    <col min="11526" max="11526" width="14.7109375" style="134" customWidth="1"/>
    <col min="11527" max="11527" width="14" style="134" customWidth="1"/>
    <col min="11528" max="11528" width="32.85546875" style="134" customWidth="1"/>
    <col min="11529" max="11529" width="11" style="134" customWidth="1"/>
    <col min="11530" max="11530" width="11.140625" style="134" customWidth="1"/>
    <col min="11531" max="11532" width="13.28515625" style="134" customWidth="1"/>
    <col min="11533" max="11533" width="13.85546875" style="134" customWidth="1"/>
    <col min="11534" max="11537" width="9.140625" style="134" customWidth="1"/>
    <col min="11538" max="11776" width="9.140625" style="134"/>
    <col min="11777" max="11777" width="46.140625" style="134" customWidth="1"/>
    <col min="11778" max="11778" width="30.7109375" style="134" customWidth="1"/>
    <col min="11779" max="11779" width="20.85546875" style="134" customWidth="1"/>
    <col min="11780" max="11781" width="20.42578125" style="134" customWidth="1"/>
    <col min="11782" max="11782" width="14.7109375" style="134" customWidth="1"/>
    <col min="11783" max="11783" width="14" style="134" customWidth="1"/>
    <col min="11784" max="11784" width="32.85546875" style="134" customWidth="1"/>
    <col min="11785" max="11785" width="11" style="134" customWidth="1"/>
    <col min="11786" max="11786" width="11.140625" style="134" customWidth="1"/>
    <col min="11787" max="11788" width="13.28515625" style="134" customWidth="1"/>
    <col min="11789" max="11789" width="13.85546875" style="134" customWidth="1"/>
    <col min="11790" max="11793" width="9.140625" style="134" customWidth="1"/>
    <col min="11794" max="12032" width="9.140625" style="134"/>
    <col min="12033" max="12033" width="46.140625" style="134" customWidth="1"/>
    <col min="12034" max="12034" width="30.7109375" style="134" customWidth="1"/>
    <col min="12035" max="12035" width="20.85546875" style="134" customWidth="1"/>
    <col min="12036" max="12037" width="20.42578125" style="134" customWidth="1"/>
    <col min="12038" max="12038" width="14.7109375" style="134" customWidth="1"/>
    <col min="12039" max="12039" width="14" style="134" customWidth="1"/>
    <col min="12040" max="12040" width="32.85546875" style="134" customWidth="1"/>
    <col min="12041" max="12041" width="11" style="134" customWidth="1"/>
    <col min="12042" max="12042" width="11.140625" style="134" customWidth="1"/>
    <col min="12043" max="12044" width="13.28515625" style="134" customWidth="1"/>
    <col min="12045" max="12045" width="13.85546875" style="134" customWidth="1"/>
    <col min="12046" max="12049" width="9.140625" style="134" customWidth="1"/>
    <col min="12050" max="12288" width="9.140625" style="134"/>
    <col min="12289" max="12289" width="46.140625" style="134" customWidth="1"/>
    <col min="12290" max="12290" width="30.7109375" style="134" customWidth="1"/>
    <col min="12291" max="12291" width="20.85546875" style="134" customWidth="1"/>
    <col min="12292" max="12293" width="20.42578125" style="134" customWidth="1"/>
    <col min="12294" max="12294" width="14.7109375" style="134" customWidth="1"/>
    <col min="12295" max="12295" width="14" style="134" customWidth="1"/>
    <col min="12296" max="12296" width="32.85546875" style="134" customWidth="1"/>
    <col min="12297" max="12297" width="11" style="134" customWidth="1"/>
    <col min="12298" max="12298" width="11.140625" style="134" customWidth="1"/>
    <col min="12299" max="12300" width="13.28515625" style="134" customWidth="1"/>
    <col min="12301" max="12301" width="13.85546875" style="134" customWidth="1"/>
    <col min="12302" max="12305" width="9.140625" style="134" customWidth="1"/>
    <col min="12306" max="12544" width="9.140625" style="134"/>
    <col min="12545" max="12545" width="46.140625" style="134" customWidth="1"/>
    <col min="12546" max="12546" width="30.7109375" style="134" customWidth="1"/>
    <col min="12547" max="12547" width="20.85546875" style="134" customWidth="1"/>
    <col min="12548" max="12549" width="20.42578125" style="134" customWidth="1"/>
    <col min="12550" max="12550" width="14.7109375" style="134" customWidth="1"/>
    <col min="12551" max="12551" width="14" style="134" customWidth="1"/>
    <col min="12552" max="12552" width="32.85546875" style="134" customWidth="1"/>
    <col min="12553" max="12553" width="11" style="134" customWidth="1"/>
    <col min="12554" max="12554" width="11.140625" style="134" customWidth="1"/>
    <col min="12555" max="12556" width="13.28515625" style="134" customWidth="1"/>
    <col min="12557" max="12557" width="13.85546875" style="134" customWidth="1"/>
    <col min="12558" max="12561" width="9.140625" style="134" customWidth="1"/>
    <col min="12562" max="12800" width="9.140625" style="134"/>
    <col min="12801" max="12801" width="46.140625" style="134" customWidth="1"/>
    <col min="12802" max="12802" width="30.7109375" style="134" customWidth="1"/>
    <col min="12803" max="12803" width="20.85546875" style="134" customWidth="1"/>
    <col min="12804" max="12805" width="20.42578125" style="134" customWidth="1"/>
    <col min="12806" max="12806" width="14.7109375" style="134" customWidth="1"/>
    <col min="12807" max="12807" width="14" style="134" customWidth="1"/>
    <col min="12808" max="12808" width="32.85546875" style="134" customWidth="1"/>
    <col min="12809" max="12809" width="11" style="134" customWidth="1"/>
    <col min="12810" max="12810" width="11.140625" style="134" customWidth="1"/>
    <col min="12811" max="12812" width="13.28515625" style="134" customWidth="1"/>
    <col min="12813" max="12813" width="13.85546875" style="134" customWidth="1"/>
    <col min="12814" max="12817" width="9.140625" style="134" customWidth="1"/>
    <col min="12818" max="13056" width="9.140625" style="134"/>
    <col min="13057" max="13057" width="46.140625" style="134" customWidth="1"/>
    <col min="13058" max="13058" width="30.7109375" style="134" customWidth="1"/>
    <col min="13059" max="13059" width="20.85546875" style="134" customWidth="1"/>
    <col min="13060" max="13061" width="20.42578125" style="134" customWidth="1"/>
    <col min="13062" max="13062" width="14.7109375" style="134" customWidth="1"/>
    <col min="13063" max="13063" width="14" style="134" customWidth="1"/>
    <col min="13064" max="13064" width="32.85546875" style="134" customWidth="1"/>
    <col min="13065" max="13065" width="11" style="134" customWidth="1"/>
    <col min="13066" max="13066" width="11.140625" style="134" customWidth="1"/>
    <col min="13067" max="13068" width="13.28515625" style="134" customWidth="1"/>
    <col min="13069" max="13069" width="13.85546875" style="134" customWidth="1"/>
    <col min="13070" max="13073" width="9.140625" style="134" customWidth="1"/>
    <col min="13074" max="13312" width="9.140625" style="134"/>
    <col min="13313" max="13313" width="46.140625" style="134" customWidth="1"/>
    <col min="13314" max="13314" width="30.7109375" style="134" customWidth="1"/>
    <col min="13315" max="13315" width="20.85546875" style="134" customWidth="1"/>
    <col min="13316" max="13317" width="20.42578125" style="134" customWidth="1"/>
    <col min="13318" max="13318" width="14.7109375" style="134" customWidth="1"/>
    <col min="13319" max="13319" width="14" style="134" customWidth="1"/>
    <col min="13320" max="13320" width="32.85546875" style="134" customWidth="1"/>
    <col min="13321" max="13321" width="11" style="134" customWidth="1"/>
    <col min="13322" max="13322" width="11.140625" style="134" customWidth="1"/>
    <col min="13323" max="13324" width="13.28515625" style="134" customWidth="1"/>
    <col min="13325" max="13325" width="13.85546875" style="134" customWidth="1"/>
    <col min="13326" max="13329" width="9.140625" style="134" customWidth="1"/>
    <col min="13330" max="13568" width="9.140625" style="134"/>
    <col min="13569" max="13569" width="46.140625" style="134" customWidth="1"/>
    <col min="13570" max="13570" width="30.7109375" style="134" customWidth="1"/>
    <col min="13571" max="13571" width="20.85546875" style="134" customWidth="1"/>
    <col min="13572" max="13573" width="20.42578125" style="134" customWidth="1"/>
    <col min="13574" max="13574" width="14.7109375" style="134" customWidth="1"/>
    <col min="13575" max="13575" width="14" style="134" customWidth="1"/>
    <col min="13576" max="13576" width="32.85546875" style="134" customWidth="1"/>
    <col min="13577" max="13577" width="11" style="134" customWidth="1"/>
    <col min="13578" max="13578" width="11.140625" style="134" customWidth="1"/>
    <col min="13579" max="13580" width="13.28515625" style="134" customWidth="1"/>
    <col min="13581" max="13581" width="13.85546875" style="134" customWidth="1"/>
    <col min="13582" max="13585" width="9.140625" style="134" customWidth="1"/>
    <col min="13586" max="13824" width="9.140625" style="134"/>
    <col min="13825" max="13825" width="46.140625" style="134" customWidth="1"/>
    <col min="13826" max="13826" width="30.7109375" style="134" customWidth="1"/>
    <col min="13827" max="13827" width="20.85546875" style="134" customWidth="1"/>
    <col min="13828" max="13829" width="20.42578125" style="134" customWidth="1"/>
    <col min="13830" max="13830" width="14.7109375" style="134" customWidth="1"/>
    <col min="13831" max="13831" width="14" style="134" customWidth="1"/>
    <col min="13832" max="13832" width="32.85546875" style="134" customWidth="1"/>
    <col min="13833" max="13833" width="11" style="134" customWidth="1"/>
    <col min="13834" max="13834" width="11.140625" style="134" customWidth="1"/>
    <col min="13835" max="13836" width="13.28515625" style="134" customWidth="1"/>
    <col min="13837" max="13837" width="13.85546875" style="134" customWidth="1"/>
    <col min="13838" max="13841" width="9.140625" style="134" customWidth="1"/>
    <col min="13842" max="14080" width="9.140625" style="134"/>
    <col min="14081" max="14081" width="46.140625" style="134" customWidth="1"/>
    <col min="14082" max="14082" width="30.7109375" style="134" customWidth="1"/>
    <col min="14083" max="14083" width="20.85546875" style="134" customWidth="1"/>
    <col min="14084" max="14085" width="20.42578125" style="134" customWidth="1"/>
    <col min="14086" max="14086" width="14.7109375" style="134" customWidth="1"/>
    <col min="14087" max="14087" width="14" style="134" customWidth="1"/>
    <col min="14088" max="14088" width="32.85546875" style="134" customWidth="1"/>
    <col min="14089" max="14089" width="11" style="134" customWidth="1"/>
    <col min="14090" max="14090" width="11.140625" style="134" customWidth="1"/>
    <col min="14091" max="14092" width="13.28515625" style="134" customWidth="1"/>
    <col min="14093" max="14093" width="13.85546875" style="134" customWidth="1"/>
    <col min="14094" max="14097" width="9.140625" style="134" customWidth="1"/>
    <col min="14098" max="14336" width="9.140625" style="134"/>
    <col min="14337" max="14337" width="46.140625" style="134" customWidth="1"/>
    <col min="14338" max="14338" width="30.7109375" style="134" customWidth="1"/>
    <col min="14339" max="14339" width="20.85546875" style="134" customWidth="1"/>
    <col min="14340" max="14341" width="20.42578125" style="134" customWidth="1"/>
    <col min="14342" max="14342" width="14.7109375" style="134" customWidth="1"/>
    <col min="14343" max="14343" width="14" style="134" customWidth="1"/>
    <col min="14344" max="14344" width="32.85546875" style="134" customWidth="1"/>
    <col min="14345" max="14345" width="11" style="134" customWidth="1"/>
    <col min="14346" max="14346" width="11.140625" style="134" customWidth="1"/>
    <col min="14347" max="14348" width="13.28515625" style="134" customWidth="1"/>
    <col min="14349" max="14349" width="13.85546875" style="134" customWidth="1"/>
    <col min="14350" max="14353" width="9.140625" style="134" customWidth="1"/>
    <col min="14354" max="14592" width="9.140625" style="134"/>
    <col min="14593" max="14593" width="46.140625" style="134" customWidth="1"/>
    <col min="14594" max="14594" width="30.7109375" style="134" customWidth="1"/>
    <col min="14595" max="14595" width="20.85546875" style="134" customWidth="1"/>
    <col min="14596" max="14597" width="20.42578125" style="134" customWidth="1"/>
    <col min="14598" max="14598" width="14.7109375" style="134" customWidth="1"/>
    <col min="14599" max="14599" width="14" style="134" customWidth="1"/>
    <col min="14600" max="14600" width="32.85546875" style="134" customWidth="1"/>
    <col min="14601" max="14601" width="11" style="134" customWidth="1"/>
    <col min="14602" max="14602" width="11.140625" style="134" customWidth="1"/>
    <col min="14603" max="14604" width="13.28515625" style="134" customWidth="1"/>
    <col min="14605" max="14605" width="13.85546875" style="134" customWidth="1"/>
    <col min="14606" max="14609" width="9.140625" style="134" customWidth="1"/>
    <col min="14610" max="14848" width="9.140625" style="134"/>
    <col min="14849" max="14849" width="46.140625" style="134" customWidth="1"/>
    <col min="14850" max="14850" width="30.7109375" style="134" customWidth="1"/>
    <col min="14851" max="14851" width="20.85546875" style="134" customWidth="1"/>
    <col min="14852" max="14853" width="20.42578125" style="134" customWidth="1"/>
    <col min="14854" max="14854" width="14.7109375" style="134" customWidth="1"/>
    <col min="14855" max="14855" width="14" style="134" customWidth="1"/>
    <col min="14856" max="14856" width="32.85546875" style="134" customWidth="1"/>
    <col min="14857" max="14857" width="11" style="134" customWidth="1"/>
    <col min="14858" max="14858" width="11.140625" style="134" customWidth="1"/>
    <col min="14859" max="14860" width="13.28515625" style="134" customWidth="1"/>
    <col min="14861" max="14861" width="13.85546875" style="134" customWidth="1"/>
    <col min="14862" max="14865" width="9.140625" style="134" customWidth="1"/>
    <col min="14866" max="15104" width="9.140625" style="134"/>
    <col min="15105" max="15105" width="46.140625" style="134" customWidth="1"/>
    <col min="15106" max="15106" width="30.7109375" style="134" customWidth="1"/>
    <col min="15107" max="15107" width="20.85546875" style="134" customWidth="1"/>
    <col min="15108" max="15109" width="20.42578125" style="134" customWidth="1"/>
    <col min="15110" max="15110" width="14.7109375" style="134" customWidth="1"/>
    <col min="15111" max="15111" width="14" style="134" customWidth="1"/>
    <col min="15112" max="15112" width="32.85546875" style="134" customWidth="1"/>
    <col min="15113" max="15113" width="11" style="134" customWidth="1"/>
    <col min="15114" max="15114" width="11.140625" style="134" customWidth="1"/>
    <col min="15115" max="15116" width="13.28515625" style="134" customWidth="1"/>
    <col min="15117" max="15117" width="13.85546875" style="134" customWidth="1"/>
    <col min="15118" max="15121" width="9.140625" style="134" customWidth="1"/>
    <col min="15122" max="15360" width="9.140625" style="134"/>
    <col min="15361" max="15361" width="46.140625" style="134" customWidth="1"/>
    <col min="15362" max="15362" width="30.7109375" style="134" customWidth="1"/>
    <col min="15363" max="15363" width="20.85546875" style="134" customWidth="1"/>
    <col min="15364" max="15365" width="20.42578125" style="134" customWidth="1"/>
    <col min="15366" max="15366" width="14.7109375" style="134" customWidth="1"/>
    <col min="15367" max="15367" width="14" style="134" customWidth="1"/>
    <col min="15368" max="15368" width="32.85546875" style="134" customWidth="1"/>
    <col min="15369" max="15369" width="11" style="134" customWidth="1"/>
    <col min="15370" max="15370" width="11.140625" style="134" customWidth="1"/>
    <col min="15371" max="15372" width="13.28515625" style="134" customWidth="1"/>
    <col min="15373" max="15373" width="13.85546875" style="134" customWidth="1"/>
    <col min="15374" max="15377" width="9.140625" style="134" customWidth="1"/>
    <col min="15378" max="15616" width="9.140625" style="134"/>
    <col min="15617" max="15617" width="46.140625" style="134" customWidth="1"/>
    <col min="15618" max="15618" width="30.7109375" style="134" customWidth="1"/>
    <col min="15619" max="15619" width="20.85546875" style="134" customWidth="1"/>
    <col min="15620" max="15621" width="20.42578125" style="134" customWidth="1"/>
    <col min="15622" max="15622" width="14.7109375" style="134" customWidth="1"/>
    <col min="15623" max="15623" width="14" style="134" customWidth="1"/>
    <col min="15624" max="15624" width="32.85546875" style="134" customWidth="1"/>
    <col min="15625" max="15625" width="11" style="134" customWidth="1"/>
    <col min="15626" max="15626" width="11.140625" style="134" customWidth="1"/>
    <col min="15627" max="15628" width="13.28515625" style="134" customWidth="1"/>
    <col min="15629" max="15629" width="13.85546875" style="134" customWidth="1"/>
    <col min="15630" max="15633" width="9.140625" style="134" customWidth="1"/>
    <col min="15634" max="15872" width="9.140625" style="134"/>
    <col min="15873" max="15873" width="46.140625" style="134" customWidth="1"/>
    <col min="15874" max="15874" width="30.7109375" style="134" customWidth="1"/>
    <col min="15875" max="15875" width="20.85546875" style="134" customWidth="1"/>
    <col min="15876" max="15877" width="20.42578125" style="134" customWidth="1"/>
    <col min="15878" max="15878" width="14.7109375" style="134" customWidth="1"/>
    <col min="15879" max="15879" width="14" style="134" customWidth="1"/>
    <col min="15880" max="15880" width="32.85546875" style="134" customWidth="1"/>
    <col min="15881" max="15881" width="11" style="134" customWidth="1"/>
    <col min="15882" max="15882" width="11.140625" style="134" customWidth="1"/>
    <col min="15883" max="15884" width="13.28515625" style="134" customWidth="1"/>
    <col min="15885" max="15885" width="13.85546875" style="134" customWidth="1"/>
    <col min="15886" max="15889" width="9.140625" style="134" customWidth="1"/>
    <col min="15890" max="16128" width="9.140625" style="134"/>
    <col min="16129" max="16129" width="46.140625" style="134" customWidth="1"/>
    <col min="16130" max="16130" width="30.7109375" style="134" customWidth="1"/>
    <col min="16131" max="16131" width="20.85546875" style="134" customWidth="1"/>
    <col min="16132" max="16133" width="20.42578125" style="134" customWidth="1"/>
    <col min="16134" max="16134" width="14.7109375" style="134" customWidth="1"/>
    <col min="16135" max="16135" width="14" style="134" customWidth="1"/>
    <col min="16136" max="16136" width="32.85546875" style="134" customWidth="1"/>
    <col min="16137" max="16137" width="11" style="134" customWidth="1"/>
    <col min="16138" max="16138" width="11.140625" style="134" customWidth="1"/>
    <col min="16139" max="16140" width="13.28515625" style="134" customWidth="1"/>
    <col min="16141" max="16141" width="13.85546875" style="134" customWidth="1"/>
    <col min="16142" max="16145" width="9.140625" style="134" customWidth="1"/>
    <col min="16146" max="16384" width="9.140625" style="134"/>
  </cols>
  <sheetData>
    <row r="1" spans="1:9" s="344" customFormat="1" ht="12.75">
      <c r="A1" s="341"/>
      <c r="B1" s="341"/>
      <c r="C1" s="342"/>
      <c r="D1" s="342"/>
      <c r="E1" s="342"/>
      <c r="F1" s="342"/>
      <c r="G1" s="343" t="s">
        <v>221</v>
      </c>
    </row>
    <row r="2" spans="1:9" s="344" customFormat="1" ht="12.75">
      <c r="A2" s="341"/>
      <c r="B2" s="341"/>
      <c r="C2" s="342"/>
      <c r="D2" s="342"/>
      <c r="E2" s="342"/>
      <c r="F2" s="342"/>
      <c r="G2" s="343" t="s">
        <v>222</v>
      </c>
    </row>
    <row r="3" spans="1:9" s="344" customFormat="1" ht="12.75">
      <c r="A3" s="341"/>
      <c r="B3" s="341"/>
      <c r="C3" s="342"/>
      <c r="D3" s="342"/>
      <c r="E3" s="342"/>
      <c r="F3" s="342"/>
      <c r="G3" s="343" t="s">
        <v>223</v>
      </c>
    </row>
    <row r="4" spans="1:9" s="344" customFormat="1" ht="12.75">
      <c r="A4" s="341"/>
      <c r="B4" s="341"/>
      <c r="C4" s="342"/>
      <c r="D4" s="342"/>
      <c r="E4" s="342"/>
      <c r="F4" s="342"/>
      <c r="G4" s="343" t="s">
        <v>224</v>
      </c>
    </row>
    <row r="5" spans="1:9" s="344" customFormat="1" ht="12.75">
      <c r="A5" s="341"/>
      <c r="B5" s="316"/>
      <c r="C5" s="342"/>
      <c r="D5" s="342"/>
      <c r="E5" s="342"/>
      <c r="F5" s="342"/>
      <c r="G5" s="343" t="s">
        <v>225</v>
      </c>
    </row>
    <row r="6" spans="1:9" s="344" customFormat="1">
      <c r="A6" s="345"/>
      <c r="B6" s="318"/>
      <c r="C6" s="346"/>
      <c r="D6" s="346"/>
      <c r="E6" s="346"/>
      <c r="F6" s="347"/>
      <c r="G6" s="347"/>
    </row>
    <row r="7" spans="1:9" s="344" customFormat="1">
      <c r="A7" s="345"/>
      <c r="B7" s="318"/>
      <c r="C7" s="346"/>
      <c r="D7" s="346"/>
      <c r="E7" s="347"/>
      <c r="F7" s="347"/>
      <c r="G7" s="348" t="s">
        <v>226</v>
      </c>
    </row>
    <row r="8" spans="1:9" s="2" customFormat="1">
      <c r="A8" s="1"/>
      <c r="B8" s="1"/>
      <c r="D8" s="886"/>
      <c r="E8" s="886"/>
      <c r="F8" s="886"/>
      <c r="G8" s="886"/>
      <c r="I8" s="3"/>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4" customFormat="1" ht="21.75" customHeight="1"/>
    <row r="14" spans="1:9" s="644" customFormat="1" ht="19.5" customHeight="1">
      <c r="D14" s="990" t="s">
        <v>477</v>
      </c>
      <c r="E14" s="990"/>
      <c r="F14" s="990"/>
      <c r="G14" s="990"/>
    </row>
    <row r="15" spans="1:9" s="890" customFormat="1" ht="15.75">
      <c r="D15" s="991" t="s">
        <v>437</v>
      </c>
      <c r="E15" s="991"/>
      <c r="F15" s="991"/>
      <c r="G15" s="991"/>
    </row>
    <row r="16" spans="1:9" s="891" customFormat="1" ht="15.75">
      <c r="D16" s="992" t="s">
        <v>438</v>
      </c>
      <c r="E16" s="992"/>
      <c r="F16" s="992"/>
      <c r="G16" s="992"/>
    </row>
    <row r="17" spans="1:13" s="891" customFormat="1" ht="15.75">
      <c r="D17" s="993" t="s">
        <v>462</v>
      </c>
      <c r="E17" s="993"/>
      <c r="F17" s="993"/>
      <c r="G17" s="993"/>
    </row>
    <row r="18" spans="1:13" s="891" customFormat="1" ht="15.75">
      <c r="F18" s="891" t="s">
        <v>27</v>
      </c>
    </row>
    <row r="19" spans="1:13" s="35" customFormat="1" ht="15.75">
      <c r="F19" s="36"/>
    </row>
    <row r="20" spans="1:13" s="35" customFormat="1" ht="9" customHeight="1"/>
    <row r="21" spans="1:13" s="8" customFormat="1" ht="15.75">
      <c r="A21" s="1052" t="s">
        <v>2</v>
      </c>
      <c r="B21" s="1052"/>
      <c r="C21" s="1052"/>
      <c r="D21" s="1052"/>
      <c r="E21" s="1052"/>
      <c r="F21" s="1052"/>
      <c r="G21" s="1052"/>
      <c r="H21" s="7"/>
    </row>
    <row r="22" spans="1:13" s="8" customFormat="1" ht="15.75">
      <c r="A22" s="1055" t="s">
        <v>192</v>
      </c>
      <c r="B22" s="1055"/>
      <c r="C22" s="1055"/>
      <c r="D22" s="1055"/>
      <c r="E22" s="1055"/>
      <c r="F22" s="1055"/>
      <c r="G22" s="1055"/>
      <c r="H22" s="7"/>
    </row>
    <row r="23" spans="1:13" s="8" customFormat="1" ht="15.75">
      <c r="A23" s="1051"/>
      <c r="B23" s="1051"/>
      <c r="C23" s="1051"/>
      <c r="D23" s="1051"/>
      <c r="E23" s="1051"/>
      <c r="F23" s="1051"/>
      <c r="G23" s="1051"/>
      <c r="H23" s="7"/>
    </row>
    <row r="24" spans="1:13" s="8" customFormat="1" ht="15" customHeight="1">
      <c r="A24" s="1052" t="s">
        <v>28</v>
      </c>
      <c r="B24" s="1052"/>
      <c r="C24" s="1052"/>
      <c r="D24" s="1052"/>
      <c r="E24" s="1052"/>
      <c r="F24" s="1052"/>
      <c r="G24" s="1052"/>
      <c r="H24" s="7"/>
    </row>
    <row r="25" spans="1:13" ht="18" customHeight="1">
      <c r="A25" s="138"/>
      <c r="B25" s="138"/>
      <c r="C25" s="139"/>
      <c r="D25" s="139"/>
      <c r="E25" s="139"/>
      <c r="F25" s="139"/>
      <c r="G25" s="139"/>
      <c r="H25" s="139"/>
      <c r="J25" s="141"/>
      <c r="K25" s="141"/>
      <c r="L25" s="141"/>
      <c r="M25" s="141"/>
    </row>
    <row r="26" spans="1:13" ht="53.25" customHeight="1">
      <c r="A26" s="1069" t="s">
        <v>94</v>
      </c>
      <c r="B26" s="1069"/>
      <c r="C26" s="1069"/>
      <c r="D26" s="1069"/>
      <c r="E26" s="1069"/>
      <c r="F26" s="1069"/>
      <c r="G26" s="1069"/>
      <c r="H26" s="138"/>
      <c r="J26" s="141"/>
      <c r="K26" s="141"/>
      <c r="L26" s="141"/>
      <c r="M26" s="141"/>
    </row>
    <row r="27" spans="1:13" s="789" customFormat="1" ht="19.5" customHeight="1">
      <c r="A27" s="938" t="s">
        <v>480</v>
      </c>
      <c r="B27" s="938"/>
      <c r="C27" s="938"/>
      <c r="D27" s="938"/>
      <c r="E27" s="938"/>
      <c r="F27" s="938"/>
      <c r="G27" s="938"/>
    </row>
    <row r="28" spans="1:13" s="137" customFormat="1" ht="82.35" customHeight="1">
      <c r="A28" s="1070" t="s">
        <v>135</v>
      </c>
      <c r="B28" s="1070"/>
      <c r="C28" s="1070"/>
      <c r="D28" s="1070"/>
      <c r="E28" s="1070"/>
      <c r="F28" s="1070"/>
      <c r="G28" s="1070"/>
      <c r="H28" s="142"/>
      <c r="I28" s="143"/>
      <c r="J28" s="144"/>
      <c r="K28" s="144"/>
      <c r="L28" s="144"/>
    </row>
    <row r="29" spans="1:13" s="145" customFormat="1" ht="17.25" customHeight="1">
      <c r="A29" s="135" t="s">
        <v>3</v>
      </c>
    </row>
    <row r="30" spans="1:13" s="145" customFormat="1" ht="15.75" customHeight="1">
      <c r="A30" s="1071" t="s">
        <v>272</v>
      </c>
      <c r="B30" s="1071"/>
      <c r="C30" s="1071"/>
      <c r="D30" s="1071"/>
      <c r="E30" s="1071"/>
      <c r="F30" s="1071"/>
      <c r="G30" s="1071"/>
    </row>
    <row r="31" spans="1:13" s="145" customFormat="1" ht="29.25" customHeight="1">
      <c r="A31" s="1072" t="s">
        <v>502</v>
      </c>
      <c r="B31" s="1072"/>
      <c r="C31" s="1072"/>
      <c r="D31" s="1072"/>
      <c r="E31" s="1072"/>
      <c r="F31" s="1072"/>
      <c r="G31" s="1072"/>
    </row>
    <row r="32" spans="1:13" s="145" customFormat="1" ht="16.7" customHeight="1">
      <c r="A32" s="135" t="s">
        <v>130</v>
      </c>
    </row>
    <row r="33" spans="1:13" s="145" customFormat="1" ht="15.75">
      <c r="A33" s="135" t="s">
        <v>131</v>
      </c>
    </row>
    <row r="34" spans="1:13" ht="20.25" customHeight="1">
      <c r="A34" s="1129" t="s">
        <v>142</v>
      </c>
      <c r="B34" s="1129"/>
      <c r="C34" s="1129"/>
      <c r="D34" s="1129"/>
      <c r="E34" s="1129"/>
      <c r="F34" s="1129"/>
      <c r="G34" s="1129"/>
      <c r="H34" s="138"/>
      <c r="I34" s="146"/>
      <c r="J34" s="147"/>
      <c r="K34" s="147"/>
      <c r="L34" s="147"/>
    </row>
    <row r="35" spans="1:13" s="145" customFormat="1" ht="15.6" customHeight="1">
      <c r="A35" s="53" t="s">
        <v>318</v>
      </c>
      <c r="B35" s="47"/>
      <c r="C35" s="47"/>
      <c r="D35" s="47"/>
      <c r="E35" s="47"/>
      <c r="F35" s="47"/>
      <c r="G35" s="47"/>
    </row>
    <row r="36" spans="1:13" s="37" customFormat="1" ht="20.25" customHeight="1">
      <c r="A36" s="1058" t="s">
        <v>59</v>
      </c>
      <c r="B36" s="1058"/>
      <c r="C36" s="1058"/>
      <c r="D36" s="1058" t="s">
        <v>7</v>
      </c>
      <c r="E36" s="1058" t="s">
        <v>60</v>
      </c>
      <c r="F36" s="1058"/>
      <c r="G36" s="1058"/>
    </row>
    <row r="37" spans="1:13" s="37" customFormat="1" ht="19.5" customHeight="1">
      <c r="A37" s="1058"/>
      <c r="B37" s="1058"/>
      <c r="C37" s="1058"/>
      <c r="D37" s="1058"/>
      <c r="E37" s="56" t="s">
        <v>13</v>
      </c>
      <c r="F37" s="502" t="s">
        <v>14</v>
      </c>
      <c r="G37" s="502" t="s">
        <v>30</v>
      </c>
    </row>
    <row r="38" spans="1:13" s="37" customFormat="1" ht="30.75" customHeight="1">
      <c r="A38" s="1000" t="s">
        <v>479</v>
      </c>
      <c r="B38" s="1001"/>
      <c r="C38" s="1002"/>
      <c r="D38" s="41" t="s">
        <v>93</v>
      </c>
      <c r="E38" s="263">
        <v>71</v>
      </c>
      <c r="F38" s="263"/>
      <c r="G38" s="263"/>
    </row>
    <row r="39" spans="1:13" ht="47.25" customHeight="1">
      <c r="A39" s="1070" t="s">
        <v>173</v>
      </c>
      <c r="B39" s="1070"/>
      <c r="C39" s="1070"/>
      <c r="D39" s="1070"/>
      <c r="E39" s="1070"/>
      <c r="F39" s="1070"/>
      <c r="G39" s="1070"/>
      <c r="H39" s="138"/>
    </row>
    <row r="40" spans="1:13" ht="18.75" customHeight="1">
      <c r="A40" s="1073" t="s">
        <v>5</v>
      </c>
      <c r="B40" s="1073"/>
      <c r="C40" s="1073"/>
      <c r="D40" s="1073"/>
      <c r="E40" s="1073"/>
      <c r="F40" s="1073"/>
      <c r="G40" s="1073"/>
      <c r="H40" s="140"/>
      <c r="I40" s="134"/>
    </row>
    <row r="41" spans="1:13" ht="30.95" customHeight="1">
      <c r="A41" s="1074" t="s">
        <v>6</v>
      </c>
      <c r="B41" s="1074" t="s">
        <v>7</v>
      </c>
      <c r="C41" s="148" t="s">
        <v>8</v>
      </c>
      <c r="D41" s="148" t="s">
        <v>9</v>
      </c>
      <c r="E41" s="1077" t="s">
        <v>10</v>
      </c>
      <c r="F41" s="1078"/>
      <c r="G41" s="1079"/>
      <c r="H41" s="140"/>
      <c r="I41" s="134"/>
    </row>
    <row r="42" spans="1:13" ht="17.25" customHeight="1">
      <c r="A42" s="1075"/>
      <c r="B42" s="1076"/>
      <c r="C42" s="149" t="s">
        <v>11</v>
      </c>
      <c r="D42" s="149" t="s">
        <v>12</v>
      </c>
      <c r="E42" s="149" t="s">
        <v>13</v>
      </c>
      <c r="F42" s="149" t="s">
        <v>14</v>
      </c>
      <c r="G42" s="149" t="s">
        <v>30</v>
      </c>
      <c r="H42" s="140"/>
      <c r="I42" s="134"/>
    </row>
    <row r="43" spans="1:13" ht="33" customHeight="1">
      <c r="A43" s="150" t="s">
        <v>15</v>
      </c>
      <c r="B43" s="148" t="s">
        <v>16</v>
      </c>
      <c r="C43" s="151">
        <f>C68</f>
        <v>0</v>
      </c>
      <c r="D43" s="151">
        <f t="shared" ref="D43:G43" si="0">D68</f>
        <v>57059</v>
      </c>
      <c r="E43" s="151">
        <f t="shared" si="0"/>
        <v>474712</v>
      </c>
      <c r="F43" s="151">
        <f t="shared" si="0"/>
        <v>0</v>
      </c>
      <c r="G43" s="151">
        <f t="shared" si="0"/>
        <v>0</v>
      </c>
      <c r="H43" s="140"/>
      <c r="I43" s="134"/>
    </row>
    <row r="44" spans="1:13" ht="21.75" customHeight="1">
      <c r="A44" s="150" t="s">
        <v>17</v>
      </c>
      <c r="B44" s="148" t="s">
        <v>16</v>
      </c>
      <c r="C44" s="151">
        <f>C81</f>
        <v>74711.100000000006</v>
      </c>
      <c r="D44" s="151">
        <f t="shared" ref="D44:G44" si="1">D81</f>
        <v>43473</v>
      </c>
      <c r="E44" s="151">
        <f t="shared" si="1"/>
        <v>0</v>
      </c>
      <c r="F44" s="151">
        <f t="shared" si="1"/>
        <v>0</v>
      </c>
      <c r="G44" s="151">
        <f t="shared" si="1"/>
        <v>0</v>
      </c>
      <c r="H44" s="140"/>
      <c r="I44" s="134"/>
    </row>
    <row r="45" spans="1:13" ht="27.75" customHeight="1">
      <c r="A45" s="152" t="s">
        <v>18</v>
      </c>
      <c r="B45" s="153" t="s">
        <v>16</v>
      </c>
      <c r="C45" s="154">
        <f>C43+C44</f>
        <v>74711.100000000006</v>
      </c>
      <c r="D45" s="154">
        <f>D43+D44</f>
        <v>100532</v>
      </c>
      <c r="E45" s="154">
        <f>E43+E44</f>
        <v>474712</v>
      </c>
      <c r="F45" s="154">
        <f>F43+F44</f>
        <v>0</v>
      </c>
      <c r="G45" s="154">
        <f>G43+G44</f>
        <v>0</v>
      </c>
      <c r="H45" s="155"/>
      <c r="I45" s="141"/>
      <c r="J45" s="141"/>
      <c r="K45" s="141"/>
      <c r="L45" s="141"/>
    </row>
    <row r="46" spans="1:13" s="137" customFormat="1" ht="19.5" customHeight="1">
      <c r="A46" s="1069" t="s">
        <v>19</v>
      </c>
      <c r="B46" s="1069"/>
      <c r="C46" s="1069"/>
      <c r="D46" s="1069"/>
      <c r="E46" s="1069"/>
      <c r="F46" s="1069"/>
      <c r="G46" s="1069"/>
      <c r="H46" s="1069"/>
      <c r="I46" s="136"/>
      <c r="J46" s="139"/>
      <c r="K46" s="139"/>
      <c r="L46" s="139"/>
      <c r="M46" s="139"/>
    </row>
    <row r="47" spans="1:13" s="145" customFormat="1" ht="17.25" customHeight="1">
      <c r="A47" s="135" t="s">
        <v>20</v>
      </c>
    </row>
    <row r="48" spans="1:13" s="145" customFormat="1" ht="30.75" customHeight="1">
      <c r="A48" s="1072" t="s">
        <v>502</v>
      </c>
      <c r="B48" s="1072"/>
      <c r="C48" s="1072"/>
      <c r="D48" s="1072"/>
      <c r="E48" s="1072"/>
      <c r="F48" s="1072"/>
      <c r="G48" s="1072"/>
    </row>
    <row r="49" spans="1:12" s="145" customFormat="1" ht="23.25" customHeight="1">
      <c r="A49" s="135" t="s">
        <v>131</v>
      </c>
      <c r="B49" s="156"/>
      <c r="C49" s="156"/>
      <c r="D49" s="156"/>
      <c r="E49" s="156"/>
      <c r="F49" s="156"/>
      <c r="G49" s="156"/>
    </row>
    <row r="50" spans="1:12" ht="52.9" customHeight="1">
      <c r="A50" s="1080" t="s">
        <v>174</v>
      </c>
      <c r="B50" s="1080"/>
      <c r="C50" s="1080"/>
      <c r="D50" s="1080"/>
      <c r="E50" s="1080"/>
      <c r="F50" s="1080"/>
      <c r="G50" s="1080"/>
      <c r="H50" s="138"/>
    </row>
    <row r="51" spans="1:12" ht="25.5">
      <c r="A51" s="1081" t="s">
        <v>21</v>
      </c>
      <c r="B51" s="1082" t="s">
        <v>7</v>
      </c>
      <c r="C51" s="157" t="s">
        <v>8</v>
      </c>
      <c r="D51" s="157" t="s">
        <v>9</v>
      </c>
      <c r="E51" s="1082" t="s">
        <v>10</v>
      </c>
      <c r="F51" s="1082"/>
      <c r="G51" s="1082"/>
      <c r="H51" s="158"/>
      <c r="I51" s="134"/>
    </row>
    <row r="52" spans="1:12" ht="14.25" customHeight="1">
      <c r="A52" s="1081"/>
      <c r="B52" s="1082"/>
      <c r="C52" s="148" t="s">
        <v>11</v>
      </c>
      <c r="D52" s="148" t="s">
        <v>12</v>
      </c>
      <c r="E52" s="148" t="s">
        <v>13</v>
      </c>
      <c r="F52" s="148" t="s">
        <v>14</v>
      </c>
      <c r="G52" s="148" t="s">
        <v>30</v>
      </c>
      <c r="H52" s="158"/>
      <c r="I52" s="134"/>
    </row>
    <row r="53" spans="1:12" s="47" customFormat="1" ht="96.75" customHeight="1">
      <c r="A53" s="49" t="s">
        <v>103</v>
      </c>
      <c r="B53" s="41" t="s">
        <v>87</v>
      </c>
      <c r="C53" s="267">
        <v>166</v>
      </c>
      <c r="D53" s="267">
        <v>138</v>
      </c>
      <c r="E53" s="267">
        <f>E54+E55+E56+E57+E58+E59+E60+E61</f>
        <v>243</v>
      </c>
      <c r="F53" s="267"/>
      <c r="G53" s="267"/>
      <c r="H53" s="46"/>
      <c r="I53" s="48"/>
      <c r="J53" s="48"/>
      <c r="K53" s="48"/>
      <c r="L53" s="48"/>
    </row>
    <row r="54" spans="1:12" s="47" customFormat="1" ht="66.95" customHeight="1">
      <c r="A54" s="44" t="s">
        <v>95</v>
      </c>
      <c r="B54" s="45" t="s">
        <v>87</v>
      </c>
      <c r="C54" s="267">
        <v>28</v>
      </c>
      <c r="D54" s="267">
        <v>24</v>
      </c>
      <c r="E54" s="267">
        <v>25</v>
      </c>
      <c r="F54" s="267"/>
      <c r="G54" s="267"/>
      <c r="H54" s="46"/>
    </row>
    <row r="55" spans="1:12" s="47" customFormat="1" ht="38.1" customHeight="1">
      <c r="A55" s="44" t="s">
        <v>96</v>
      </c>
      <c r="B55" s="45" t="s">
        <v>87</v>
      </c>
      <c r="C55" s="267">
        <v>42</v>
      </c>
      <c r="D55" s="267">
        <v>39</v>
      </c>
      <c r="E55" s="267">
        <v>40</v>
      </c>
      <c r="F55" s="267"/>
      <c r="G55" s="267"/>
      <c r="H55" s="46"/>
    </row>
    <row r="56" spans="1:12" s="47" customFormat="1" ht="63">
      <c r="A56" s="44" t="s">
        <v>97</v>
      </c>
      <c r="B56" s="45" t="s">
        <v>87</v>
      </c>
      <c r="C56" s="267">
        <v>96</v>
      </c>
      <c r="D56" s="267">
        <v>74</v>
      </c>
      <c r="E56" s="267">
        <v>101</v>
      </c>
      <c r="F56" s="267"/>
      <c r="G56" s="267"/>
      <c r="H56" s="46"/>
    </row>
    <row r="57" spans="1:12" s="47" customFormat="1" ht="34.700000000000003" customHeight="1">
      <c r="A57" s="44" t="s">
        <v>98</v>
      </c>
      <c r="B57" s="45" t="s">
        <v>87</v>
      </c>
      <c r="C57" s="267"/>
      <c r="D57" s="267"/>
      <c r="E57" s="267"/>
      <c r="F57" s="267"/>
      <c r="G57" s="267"/>
      <c r="H57" s="46"/>
    </row>
    <row r="58" spans="1:12" s="47" customFormat="1" ht="34.700000000000003" customHeight="1">
      <c r="A58" s="44" t="s">
        <v>99</v>
      </c>
      <c r="B58" s="45" t="s">
        <v>87</v>
      </c>
      <c r="C58" s="267">
        <v>0</v>
      </c>
      <c r="D58" s="267">
        <v>1</v>
      </c>
      <c r="E58" s="267">
        <v>1</v>
      </c>
      <c r="F58" s="267"/>
      <c r="G58" s="267"/>
      <c r="H58" s="46"/>
    </row>
    <row r="59" spans="1:12" s="47" customFormat="1" ht="34.700000000000003" customHeight="1">
      <c r="A59" s="57" t="s">
        <v>100</v>
      </c>
      <c r="B59" s="45" t="s">
        <v>87</v>
      </c>
      <c r="C59" s="267"/>
      <c r="D59" s="267"/>
      <c r="E59" s="267"/>
      <c r="F59" s="267"/>
      <c r="G59" s="267"/>
      <c r="H59" s="46"/>
      <c r="I59" s="48"/>
      <c r="J59" s="48"/>
      <c r="K59" s="48"/>
      <c r="L59" s="48"/>
    </row>
    <row r="60" spans="1:12" s="42" customFormat="1" ht="39.75" customHeight="1">
      <c r="A60" s="57" t="s">
        <v>101</v>
      </c>
      <c r="B60" s="40" t="s">
        <v>87</v>
      </c>
      <c r="C60" s="267"/>
      <c r="D60" s="267"/>
      <c r="E60" s="267">
        <v>54</v>
      </c>
      <c r="F60" s="267"/>
      <c r="G60" s="267"/>
      <c r="H60" s="43"/>
    </row>
    <row r="61" spans="1:12" s="42" customFormat="1" ht="46.7" customHeight="1">
      <c r="A61" s="57" t="s">
        <v>102</v>
      </c>
      <c r="B61" s="40" t="s">
        <v>87</v>
      </c>
      <c r="C61" s="267"/>
      <c r="D61" s="267"/>
      <c r="E61" s="267">
        <v>22</v>
      </c>
      <c r="F61" s="267"/>
      <c r="G61" s="267"/>
      <c r="H61" s="43"/>
    </row>
    <row r="62" spans="1:12" ht="12" customHeight="1">
      <c r="A62" s="162"/>
      <c r="B62" s="163"/>
      <c r="C62" s="164"/>
      <c r="D62" s="164"/>
      <c r="E62" s="164"/>
      <c r="F62" s="164"/>
      <c r="G62" s="164"/>
      <c r="H62" s="158"/>
      <c r="I62" s="134"/>
    </row>
    <row r="63" spans="1:12" s="269" customFormat="1" ht="15.75">
      <c r="A63" s="1135" t="s">
        <v>22</v>
      </c>
      <c r="B63" s="1135" t="s">
        <v>7</v>
      </c>
      <c r="C63" s="1065" t="s">
        <v>281</v>
      </c>
      <c r="D63" s="1065" t="s">
        <v>282</v>
      </c>
      <c r="E63" s="1065" t="s">
        <v>60</v>
      </c>
      <c r="F63" s="1065"/>
      <c r="G63" s="1065"/>
      <c r="H63" s="268"/>
    </row>
    <row r="64" spans="1:12" s="269" customFormat="1" ht="15.75">
      <c r="A64" s="1135"/>
      <c r="B64" s="1135"/>
      <c r="C64" s="1065"/>
      <c r="D64" s="1065"/>
      <c r="E64" s="489" t="s">
        <v>13</v>
      </c>
      <c r="F64" s="489" t="s">
        <v>14</v>
      </c>
      <c r="G64" s="489" t="s">
        <v>30</v>
      </c>
      <c r="H64" s="268"/>
    </row>
    <row r="65" spans="1:256" s="269" customFormat="1" ht="35.25" customHeight="1">
      <c r="A65" s="491" t="s">
        <v>15</v>
      </c>
      <c r="B65" s="492" t="s">
        <v>16</v>
      </c>
      <c r="C65" s="493">
        <f>C67</f>
        <v>0</v>
      </c>
      <c r="D65" s="493">
        <f>D66</f>
        <v>57059</v>
      </c>
      <c r="E65" s="493">
        <f>E67</f>
        <v>474712</v>
      </c>
      <c r="F65" s="493"/>
      <c r="G65" s="493"/>
      <c r="H65" s="268"/>
    </row>
    <row r="66" spans="1:256" s="213" customFormat="1" ht="29.25" customHeight="1">
      <c r="A66" s="230" t="s">
        <v>276</v>
      </c>
      <c r="B66" s="490" t="s">
        <v>16</v>
      </c>
      <c r="C66" s="231"/>
      <c r="D66" s="493">
        <v>57059</v>
      </c>
      <c r="E66" s="494"/>
      <c r="F66" s="494"/>
      <c r="G66" s="495"/>
      <c r="H66" s="212"/>
      <c r="I66" s="287"/>
      <c r="J66" s="287"/>
      <c r="K66" s="287"/>
      <c r="L66" s="287"/>
    </row>
    <row r="67" spans="1:256" s="269" customFormat="1" ht="20.25" customHeight="1">
      <c r="A67" s="491" t="s">
        <v>473</v>
      </c>
      <c r="B67" s="492" t="s">
        <v>16</v>
      </c>
      <c r="C67" s="238">
        <v>0</v>
      </c>
      <c r="D67" s="496"/>
      <c r="E67" s="493">
        <f>431121+29008+14583</f>
        <v>474712</v>
      </c>
      <c r="F67" s="493"/>
      <c r="G67" s="493"/>
      <c r="H67" s="268"/>
    </row>
    <row r="68" spans="1:256" s="269" customFormat="1" ht="33.75" customHeight="1">
      <c r="A68" s="497" t="s">
        <v>23</v>
      </c>
      <c r="B68" s="498" t="s">
        <v>16</v>
      </c>
      <c r="C68" s="499">
        <f>C65</f>
        <v>0</v>
      </c>
      <c r="D68" s="499">
        <f t="shared" ref="D68:G68" si="2">D65</f>
        <v>57059</v>
      </c>
      <c r="E68" s="499">
        <f t="shared" si="2"/>
        <v>474712</v>
      </c>
      <c r="F68" s="499">
        <f t="shared" si="2"/>
        <v>0</v>
      </c>
      <c r="G68" s="499">
        <f t="shared" si="2"/>
        <v>0</v>
      </c>
      <c r="H68" s="268"/>
      <c r="J68" s="276"/>
      <c r="K68" s="276"/>
      <c r="L68" s="276"/>
    </row>
    <row r="69" spans="1:256" s="269" customFormat="1" ht="28.9" customHeight="1">
      <c r="A69" s="1136" t="s">
        <v>285</v>
      </c>
      <c r="B69" s="1136"/>
      <c r="C69" s="1136"/>
      <c r="D69" s="1136"/>
      <c r="E69" s="1136"/>
      <c r="F69" s="1136"/>
      <c r="G69" s="1136"/>
      <c r="H69" s="277"/>
      <c r="I69" s="268"/>
    </row>
    <row r="70" spans="1:256" s="269" customFormat="1" ht="24" customHeight="1">
      <c r="A70" s="278" t="s">
        <v>245</v>
      </c>
      <c r="B70" s="278"/>
      <c r="C70" s="278"/>
      <c r="D70" s="278"/>
      <c r="E70" s="278"/>
      <c r="F70" s="278"/>
      <c r="G70" s="278"/>
      <c r="H70" s="278"/>
      <c r="I70" s="268"/>
    </row>
    <row r="71" spans="1:256" s="257" customFormat="1" ht="36" customHeight="1">
      <c r="A71" s="1138" t="s">
        <v>297</v>
      </c>
      <c r="B71" s="1138"/>
      <c r="C71" s="1138"/>
      <c r="D71" s="1138"/>
      <c r="E71" s="1138"/>
      <c r="F71" s="1138"/>
      <c r="G71" s="1138"/>
    </row>
    <row r="72" spans="1:256" s="257" customFormat="1" ht="15" customHeight="1">
      <c r="A72" s="258" t="s">
        <v>242</v>
      </c>
    </row>
    <row r="73" spans="1:256" s="269" customFormat="1" ht="22.9" customHeight="1">
      <c r="A73" s="1137" t="s">
        <v>298</v>
      </c>
      <c r="B73" s="1137"/>
      <c r="C73" s="1137"/>
      <c r="D73" s="1137"/>
      <c r="E73" s="1137"/>
      <c r="F73" s="1137"/>
      <c r="G73" s="1137"/>
      <c r="H73" s="277"/>
      <c r="I73" s="268"/>
    </row>
    <row r="74" spans="1:256" s="269" customFormat="1" ht="36" customHeight="1">
      <c r="A74" s="1135" t="s">
        <v>21</v>
      </c>
      <c r="B74" s="1135" t="s">
        <v>7</v>
      </c>
      <c r="C74" s="1065" t="s">
        <v>281</v>
      </c>
      <c r="D74" s="1065" t="s">
        <v>282</v>
      </c>
      <c r="E74" s="1065" t="s">
        <v>60</v>
      </c>
      <c r="F74" s="1065"/>
      <c r="G74" s="1065"/>
      <c r="H74" s="268"/>
    </row>
    <row r="75" spans="1:256" s="269" customFormat="1" ht="24" customHeight="1">
      <c r="A75" s="1135"/>
      <c r="B75" s="1135"/>
      <c r="C75" s="1065"/>
      <c r="D75" s="1065"/>
      <c r="E75" s="500" t="s">
        <v>13</v>
      </c>
      <c r="F75" s="500" t="s">
        <v>14</v>
      </c>
      <c r="G75" s="500" t="s">
        <v>30</v>
      </c>
      <c r="H75" s="268"/>
    </row>
    <row r="76" spans="1:256" s="42" customFormat="1" ht="39.75" customHeight="1">
      <c r="A76" s="501" t="s">
        <v>101</v>
      </c>
      <c r="B76" s="40" t="s">
        <v>87</v>
      </c>
      <c r="C76" s="505">
        <v>37</v>
      </c>
      <c r="D76" s="505">
        <v>45</v>
      </c>
      <c r="E76" s="505"/>
      <c r="F76" s="505"/>
      <c r="G76" s="505"/>
      <c r="H76" s="43"/>
    </row>
    <row r="77" spans="1:256" s="269" customFormat="1" ht="15.75">
      <c r="A77" s="277"/>
      <c r="B77" s="277"/>
      <c r="C77" s="277"/>
      <c r="D77" s="277"/>
      <c r="E77" s="277"/>
      <c r="F77" s="277"/>
      <c r="G77" s="277"/>
      <c r="H77" s="277"/>
      <c r="I77" s="268"/>
    </row>
    <row r="78" spans="1:256" s="269" customFormat="1" ht="37.5" customHeight="1">
      <c r="A78" s="1139" t="s">
        <v>22</v>
      </c>
      <c r="B78" s="1139" t="s">
        <v>7</v>
      </c>
      <c r="C78" s="1096" t="s">
        <v>281</v>
      </c>
      <c r="D78" s="1096" t="s">
        <v>282</v>
      </c>
      <c r="E78" s="1096" t="s">
        <v>60</v>
      </c>
      <c r="F78" s="1096"/>
      <c r="G78" s="1096"/>
      <c r="H78" s="268"/>
    </row>
    <row r="79" spans="1:256" s="269" customFormat="1" ht="23.25" customHeight="1">
      <c r="A79" s="1139"/>
      <c r="B79" s="1139"/>
      <c r="C79" s="1096"/>
      <c r="D79" s="1096"/>
      <c r="E79" s="223" t="s">
        <v>13</v>
      </c>
      <c r="F79" s="223" t="s">
        <v>14</v>
      </c>
      <c r="G79" s="223" t="s">
        <v>30</v>
      </c>
      <c r="H79" s="268"/>
    </row>
    <row r="80" spans="1:256" s="269" customFormat="1" ht="24" customHeight="1">
      <c r="A80" s="280" t="s">
        <v>17</v>
      </c>
      <c r="B80" s="270" t="s">
        <v>16</v>
      </c>
      <c r="C80" s="271">
        <v>74711.100000000006</v>
      </c>
      <c r="D80" s="271">
        <v>43473</v>
      </c>
      <c r="E80" s="271"/>
      <c r="F80" s="271"/>
      <c r="G80" s="271"/>
      <c r="H80" s="268"/>
      <c r="IV80" s="268"/>
    </row>
    <row r="81" spans="1:256" s="269" customFormat="1" ht="30.75" customHeight="1">
      <c r="A81" s="273" t="s">
        <v>23</v>
      </c>
      <c r="B81" s="274" t="s">
        <v>16</v>
      </c>
      <c r="C81" s="447">
        <f>C80</f>
        <v>74711.100000000006</v>
      </c>
      <c r="D81" s="275">
        <f>D80</f>
        <v>43473</v>
      </c>
      <c r="E81" s="275">
        <f>E80</f>
        <v>0</v>
      </c>
      <c r="F81" s="275">
        <f>F80</f>
        <v>0</v>
      </c>
      <c r="G81" s="275">
        <f>G80</f>
        <v>0</v>
      </c>
      <c r="H81" s="268"/>
      <c r="IV81" s="268"/>
    </row>
    <row r="83" spans="1:256">
      <c r="E83" s="171"/>
    </row>
  </sheetData>
  <mergeCells count="51">
    <mergeCell ref="A78:A79"/>
    <mergeCell ref="B78:B79"/>
    <mergeCell ref="E78:G78"/>
    <mergeCell ref="C78:C79"/>
    <mergeCell ref="D78:D79"/>
    <mergeCell ref="A40:G40"/>
    <mergeCell ref="A71:G71"/>
    <mergeCell ref="A46:H46"/>
    <mergeCell ref="A48:G48"/>
    <mergeCell ref="A50:G50"/>
    <mergeCell ref="A51:A52"/>
    <mergeCell ref="B51:B52"/>
    <mergeCell ref="E51:G51"/>
    <mergeCell ref="A63:A64"/>
    <mergeCell ref="B63:B64"/>
    <mergeCell ref="E63:G63"/>
    <mergeCell ref="A41:A42"/>
    <mergeCell ref="B41:B42"/>
    <mergeCell ref="E41:G41"/>
    <mergeCell ref="C63:C64"/>
    <mergeCell ref="D63:D64"/>
    <mergeCell ref="D36:D37"/>
    <mergeCell ref="E36:G36"/>
    <mergeCell ref="A38:C38"/>
    <mergeCell ref="A39:G39"/>
    <mergeCell ref="A27:G27"/>
    <mergeCell ref="A28:G28"/>
    <mergeCell ref="A30:G30"/>
    <mergeCell ref="A31:G31"/>
    <mergeCell ref="A34:G34"/>
    <mergeCell ref="D11:G11"/>
    <mergeCell ref="D10:G10"/>
    <mergeCell ref="D9:G9"/>
    <mergeCell ref="A69:G69"/>
    <mergeCell ref="A73:G73"/>
    <mergeCell ref="A26:G26"/>
    <mergeCell ref="D12:G12"/>
    <mergeCell ref="D15:G15"/>
    <mergeCell ref="D16:G16"/>
    <mergeCell ref="D17:G17"/>
    <mergeCell ref="A23:G23"/>
    <mergeCell ref="A24:G24"/>
    <mergeCell ref="D14:G14"/>
    <mergeCell ref="A21:G21"/>
    <mergeCell ref="A22:G22"/>
    <mergeCell ref="A36:C37"/>
    <mergeCell ref="A74:A75"/>
    <mergeCell ref="B74:B75"/>
    <mergeCell ref="C74:C75"/>
    <mergeCell ref="D74:D75"/>
    <mergeCell ref="E74:G74"/>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rowBreaks count="2" manualBreakCount="2">
    <brk id="50" max="6" man="1"/>
    <brk id="62"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77"/>
  <sheetViews>
    <sheetView view="pageBreakPreview" topLeftCell="A34" zoomScaleNormal="70" zoomScaleSheetLayoutView="100" workbookViewId="0">
      <selection activeCell="C56" sqref="C56"/>
    </sheetView>
  </sheetViews>
  <sheetFormatPr defaultRowHeight="15"/>
  <cols>
    <col min="1" max="1" width="44.42578125" style="170" customWidth="1"/>
    <col min="2" max="2" width="19.42578125" style="170" customWidth="1"/>
    <col min="3" max="3" width="13.5703125" style="134" customWidth="1"/>
    <col min="4" max="4" width="14.85546875" style="134" customWidth="1"/>
    <col min="5" max="7" width="13.5703125" style="134" customWidth="1"/>
    <col min="8" max="8" width="32.85546875" style="134" customWidth="1"/>
    <col min="9" max="9" width="11" style="140" customWidth="1"/>
    <col min="10" max="10" width="11.140625" style="134" customWidth="1"/>
    <col min="11" max="12" width="13.28515625" style="134" customWidth="1"/>
    <col min="13" max="13" width="13.85546875" style="134" customWidth="1"/>
    <col min="14" max="17" width="9.140625" style="134" customWidth="1"/>
    <col min="18" max="256" width="9.140625" style="134"/>
    <col min="257" max="257" width="46.140625" style="134" customWidth="1"/>
    <col min="258" max="258" width="30.7109375" style="134" customWidth="1"/>
    <col min="259" max="259" width="20.85546875" style="134" customWidth="1"/>
    <col min="260" max="261" width="20.42578125" style="134" customWidth="1"/>
    <col min="262" max="262" width="14.7109375" style="134" customWidth="1"/>
    <col min="263" max="263" width="14" style="134" customWidth="1"/>
    <col min="264" max="264" width="32.85546875" style="134" customWidth="1"/>
    <col min="265" max="265" width="11" style="134" customWidth="1"/>
    <col min="266" max="266" width="11.140625" style="134" customWidth="1"/>
    <col min="267" max="268" width="13.28515625" style="134" customWidth="1"/>
    <col min="269" max="269" width="13.85546875" style="134" customWidth="1"/>
    <col min="270" max="273" width="9.140625" style="134" customWidth="1"/>
    <col min="274" max="512" width="9.140625" style="134"/>
    <col min="513" max="513" width="46.140625" style="134" customWidth="1"/>
    <col min="514" max="514" width="30.7109375" style="134" customWidth="1"/>
    <col min="515" max="515" width="20.85546875" style="134" customWidth="1"/>
    <col min="516" max="517" width="20.42578125" style="134" customWidth="1"/>
    <col min="518" max="518" width="14.7109375" style="134" customWidth="1"/>
    <col min="519" max="519" width="14" style="134" customWidth="1"/>
    <col min="520" max="520" width="32.85546875" style="134" customWidth="1"/>
    <col min="521" max="521" width="11" style="134" customWidth="1"/>
    <col min="522" max="522" width="11.140625" style="134" customWidth="1"/>
    <col min="523" max="524" width="13.28515625" style="134" customWidth="1"/>
    <col min="525" max="525" width="13.85546875" style="134" customWidth="1"/>
    <col min="526" max="529" width="9.140625" style="134" customWidth="1"/>
    <col min="530" max="768" width="9.140625" style="134"/>
    <col min="769" max="769" width="46.140625" style="134" customWidth="1"/>
    <col min="770" max="770" width="30.7109375" style="134" customWidth="1"/>
    <col min="771" max="771" width="20.85546875" style="134" customWidth="1"/>
    <col min="772" max="773" width="20.42578125" style="134" customWidth="1"/>
    <col min="774" max="774" width="14.7109375" style="134" customWidth="1"/>
    <col min="775" max="775" width="14" style="134" customWidth="1"/>
    <col min="776" max="776" width="32.85546875" style="134" customWidth="1"/>
    <col min="777" max="777" width="11" style="134" customWidth="1"/>
    <col min="778" max="778" width="11.140625" style="134" customWidth="1"/>
    <col min="779" max="780" width="13.28515625" style="134" customWidth="1"/>
    <col min="781" max="781" width="13.85546875" style="134" customWidth="1"/>
    <col min="782" max="785" width="9.140625" style="134" customWidth="1"/>
    <col min="786" max="1024" width="9.140625" style="134"/>
    <col min="1025" max="1025" width="46.140625" style="134" customWidth="1"/>
    <col min="1026" max="1026" width="30.7109375" style="134" customWidth="1"/>
    <col min="1027" max="1027" width="20.85546875" style="134" customWidth="1"/>
    <col min="1028" max="1029" width="20.42578125" style="134" customWidth="1"/>
    <col min="1030" max="1030" width="14.7109375" style="134" customWidth="1"/>
    <col min="1031" max="1031" width="14" style="134" customWidth="1"/>
    <col min="1032" max="1032" width="32.85546875" style="134" customWidth="1"/>
    <col min="1033" max="1033" width="11" style="134" customWidth="1"/>
    <col min="1034" max="1034" width="11.140625" style="134" customWidth="1"/>
    <col min="1035" max="1036" width="13.28515625" style="134" customWidth="1"/>
    <col min="1037" max="1037" width="13.85546875" style="134" customWidth="1"/>
    <col min="1038" max="1041" width="9.140625" style="134" customWidth="1"/>
    <col min="1042" max="1280" width="9.140625" style="134"/>
    <col min="1281" max="1281" width="46.140625" style="134" customWidth="1"/>
    <col min="1282" max="1282" width="30.7109375" style="134" customWidth="1"/>
    <col min="1283" max="1283" width="20.85546875" style="134" customWidth="1"/>
    <col min="1284" max="1285" width="20.42578125" style="134" customWidth="1"/>
    <col min="1286" max="1286" width="14.7109375" style="134" customWidth="1"/>
    <col min="1287" max="1287" width="14" style="134" customWidth="1"/>
    <col min="1288" max="1288" width="32.85546875" style="134" customWidth="1"/>
    <col min="1289" max="1289" width="11" style="134" customWidth="1"/>
    <col min="1290" max="1290" width="11.140625" style="134" customWidth="1"/>
    <col min="1291" max="1292" width="13.28515625" style="134" customWidth="1"/>
    <col min="1293" max="1293" width="13.85546875" style="134" customWidth="1"/>
    <col min="1294" max="1297" width="9.140625" style="134" customWidth="1"/>
    <col min="1298" max="1536" width="9.140625" style="134"/>
    <col min="1537" max="1537" width="46.140625" style="134" customWidth="1"/>
    <col min="1538" max="1538" width="30.7109375" style="134" customWidth="1"/>
    <col min="1539" max="1539" width="20.85546875" style="134" customWidth="1"/>
    <col min="1540" max="1541" width="20.42578125" style="134" customWidth="1"/>
    <col min="1542" max="1542" width="14.7109375" style="134" customWidth="1"/>
    <col min="1543" max="1543" width="14" style="134" customWidth="1"/>
    <col min="1544" max="1544" width="32.85546875" style="134" customWidth="1"/>
    <col min="1545" max="1545" width="11" style="134" customWidth="1"/>
    <col min="1546" max="1546" width="11.140625" style="134" customWidth="1"/>
    <col min="1547" max="1548" width="13.28515625" style="134" customWidth="1"/>
    <col min="1549" max="1549" width="13.85546875" style="134" customWidth="1"/>
    <col min="1550" max="1553" width="9.140625" style="134" customWidth="1"/>
    <col min="1554" max="1792" width="9.140625" style="134"/>
    <col min="1793" max="1793" width="46.140625" style="134" customWidth="1"/>
    <col min="1794" max="1794" width="30.7109375" style="134" customWidth="1"/>
    <col min="1795" max="1795" width="20.85546875" style="134" customWidth="1"/>
    <col min="1796" max="1797" width="20.42578125" style="134" customWidth="1"/>
    <col min="1798" max="1798" width="14.7109375" style="134" customWidth="1"/>
    <col min="1799" max="1799" width="14" style="134" customWidth="1"/>
    <col min="1800" max="1800" width="32.85546875" style="134" customWidth="1"/>
    <col min="1801" max="1801" width="11" style="134" customWidth="1"/>
    <col min="1802" max="1802" width="11.140625" style="134" customWidth="1"/>
    <col min="1803" max="1804" width="13.28515625" style="134" customWidth="1"/>
    <col min="1805" max="1805" width="13.85546875" style="134" customWidth="1"/>
    <col min="1806" max="1809" width="9.140625" style="134" customWidth="1"/>
    <col min="1810" max="2048" width="9.140625" style="134"/>
    <col min="2049" max="2049" width="46.140625" style="134" customWidth="1"/>
    <col min="2050" max="2050" width="30.7109375" style="134" customWidth="1"/>
    <col min="2051" max="2051" width="20.85546875" style="134" customWidth="1"/>
    <col min="2052" max="2053" width="20.42578125" style="134" customWidth="1"/>
    <col min="2054" max="2054" width="14.7109375" style="134" customWidth="1"/>
    <col min="2055" max="2055" width="14" style="134" customWidth="1"/>
    <col min="2056" max="2056" width="32.85546875" style="134" customWidth="1"/>
    <col min="2057" max="2057" width="11" style="134" customWidth="1"/>
    <col min="2058" max="2058" width="11.140625" style="134" customWidth="1"/>
    <col min="2059" max="2060" width="13.28515625" style="134" customWidth="1"/>
    <col min="2061" max="2061" width="13.85546875" style="134" customWidth="1"/>
    <col min="2062" max="2065" width="9.140625" style="134" customWidth="1"/>
    <col min="2066" max="2304" width="9.140625" style="134"/>
    <col min="2305" max="2305" width="46.140625" style="134" customWidth="1"/>
    <col min="2306" max="2306" width="30.7109375" style="134" customWidth="1"/>
    <col min="2307" max="2307" width="20.85546875" style="134" customWidth="1"/>
    <col min="2308" max="2309" width="20.42578125" style="134" customWidth="1"/>
    <col min="2310" max="2310" width="14.7109375" style="134" customWidth="1"/>
    <col min="2311" max="2311" width="14" style="134" customWidth="1"/>
    <col min="2312" max="2312" width="32.85546875" style="134" customWidth="1"/>
    <col min="2313" max="2313" width="11" style="134" customWidth="1"/>
    <col min="2314" max="2314" width="11.140625" style="134" customWidth="1"/>
    <col min="2315" max="2316" width="13.28515625" style="134" customWidth="1"/>
    <col min="2317" max="2317" width="13.85546875" style="134" customWidth="1"/>
    <col min="2318" max="2321" width="9.140625" style="134" customWidth="1"/>
    <col min="2322" max="2560" width="9.140625" style="134"/>
    <col min="2561" max="2561" width="46.140625" style="134" customWidth="1"/>
    <col min="2562" max="2562" width="30.7109375" style="134" customWidth="1"/>
    <col min="2563" max="2563" width="20.85546875" style="134" customWidth="1"/>
    <col min="2564" max="2565" width="20.42578125" style="134" customWidth="1"/>
    <col min="2566" max="2566" width="14.7109375" style="134" customWidth="1"/>
    <col min="2567" max="2567" width="14" style="134" customWidth="1"/>
    <col min="2568" max="2568" width="32.85546875" style="134" customWidth="1"/>
    <col min="2569" max="2569" width="11" style="134" customWidth="1"/>
    <col min="2570" max="2570" width="11.140625" style="134" customWidth="1"/>
    <col min="2571" max="2572" width="13.28515625" style="134" customWidth="1"/>
    <col min="2573" max="2573" width="13.85546875" style="134" customWidth="1"/>
    <col min="2574" max="2577" width="9.140625" style="134" customWidth="1"/>
    <col min="2578" max="2816" width="9.140625" style="134"/>
    <col min="2817" max="2817" width="46.140625" style="134" customWidth="1"/>
    <col min="2818" max="2818" width="30.7109375" style="134" customWidth="1"/>
    <col min="2819" max="2819" width="20.85546875" style="134" customWidth="1"/>
    <col min="2820" max="2821" width="20.42578125" style="134" customWidth="1"/>
    <col min="2822" max="2822" width="14.7109375" style="134" customWidth="1"/>
    <col min="2823" max="2823" width="14" style="134" customWidth="1"/>
    <col min="2824" max="2824" width="32.85546875" style="134" customWidth="1"/>
    <col min="2825" max="2825" width="11" style="134" customWidth="1"/>
    <col min="2826" max="2826" width="11.140625" style="134" customWidth="1"/>
    <col min="2827" max="2828" width="13.28515625" style="134" customWidth="1"/>
    <col min="2829" max="2829" width="13.85546875" style="134" customWidth="1"/>
    <col min="2830" max="2833" width="9.140625" style="134" customWidth="1"/>
    <col min="2834" max="3072" width="9.140625" style="134"/>
    <col min="3073" max="3073" width="46.140625" style="134" customWidth="1"/>
    <col min="3074" max="3074" width="30.7109375" style="134" customWidth="1"/>
    <col min="3075" max="3075" width="20.85546875" style="134" customWidth="1"/>
    <col min="3076" max="3077" width="20.42578125" style="134" customWidth="1"/>
    <col min="3078" max="3078" width="14.7109375" style="134" customWidth="1"/>
    <col min="3079" max="3079" width="14" style="134" customWidth="1"/>
    <col min="3080" max="3080" width="32.85546875" style="134" customWidth="1"/>
    <col min="3081" max="3081" width="11" style="134" customWidth="1"/>
    <col min="3082" max="3082" width="11.140625" style="134" customWidth="1"/>
    <col min="3083" max="3084" width="13.28515625" style="134" customWidth="1"/>
    <col min="3085" max="3085" width="13.85546875" style="134" customWidth="1"/>
    <col min="3086" max="3089" width="9.140625" style="134" customWidth="1"/>
    <col min="3090" max="3328" width="9.140625" style="134"/>
    <col min="3329" max="3329" width="46.140625" style="134" customWidth="1"/>
    <col min="3330" max="3330" width="30.7109375" style="134" customWidth="1"/>
    <col min="3331" max="3331" width="20.85546875" style="134" customWidth="1"/>
    <col min="3332" max="3333" width="20.42578125" style="134" customWidth="1"/>
    <col min="3334" max="3334" width="14.7109375" style="134" customWidth="1"/>
    <col min="3335" max="3335" width="14" style="134" customWidth="1"/>
    <col min="3336" max="3336" width="32.85546875" style="134" customWidth="1"/>
    <col min="3337" max="3337" width="11" style="134" customWidth="1"/>
    <col min="3338" max="3338" width="11.140625" style="134" customWidth="1"/>
    <col min="3339" max="3340" width="13.28515625" style="134" customWidth="1"/>
    <col min="3341" max="3341" width="13.85546875" style="134" customWidth="1"/>
    <col min="3342" max="3345" width="9.140625" style="134" customWidth="1"/>
    <col min="3346" max="3584" width="9.140625" style="134"/>
    <col min="3585" max="3585" width="46.140625" style="134" customWidth="1"/>
    <col min="3586" max="3586" width="30.7109375" style="134" customWidth="1"/>
    <col min="3587" max="3587" width="20.85546875" style="134" customWidth="1"/>
    <col min="3588" max="3589" width="20.42578125" style="134" customWidth="1"/>
    <col min="3590" max="3590" width="14.7109375" style="134" customWidth="1"/>
    <col min="3591" max="3591" width="14" style="134" customWidth="1"/>
    <col min="3592" max="3592" width="32.85546875" style="134" customWidth="1"/>
    <col min="3593" max="3593" width="11" style="134" customWidth="1"/>
    <col min="3594" max="3594" width="11.140625" style="134" customWidth="1"/>
    <col min="3595" max="3596" width="13.28515625" style="134" customWidth="1"/>
    <col min="3597" max="3597" width="13.85546875" style="134" customWidth="1"/>
    <col min="3598" max="3601" width="9.140625" style="134" customWidth="1"/>
    <col min="3602" max="3840" width="9.140625" style="134"/>
    <col min="3841" max="3841" width="46.140625" style="134" customWidth="1"/>
    <col min="3842" max="3842" width="30.7109375" style="134" customWidth="1"/>
    <col min="3843" max="3843" width="20.85546875" style="134" customWidth="1"/>
    <col min="3844" max="3845" width="20.42578125" style="134" customWidth="1"/>
    <col min="3846" max="3846" width="14.7109375" style="134" customWidth="1"/>
    <col min="3847" max="3847" width="14" style="134" customWidth="1"/>
    <col min="3848" max="3848" width="32.85546875" style="134" customWidth="1"/>
    <col min="3849" max="3849" width="11" style="134" customWidth="1"/>
    <col min="3850" max="3850" width="11.140625" style="134" customWidth="1"/>
    <col min="3851" max="3852" width="13.28515625" style="134" customWidth="1"/>
    <col min="3853" max="3853" width="13.85546875" style="134" customWidth="1"/>
    <col min="3854" max="3857" width="9.140625" style="134" customWidth="1"/>
    <col min="3858" max="4096" width="9.140625" style="134"/>
    <col min="4097" max="4097" width="46.140625" style="134" customWidth="1"/>
    <col min="4098" max="4098" width="30.7109375" style="134" customWidth="1"/>
    <col min="4099" max="4099" width="20.85546875" style="134" customWidth="1"/>
    <col min="4100" max="4101" width="20.42578125" style="134" customWidth="1"/>
    <col min="4102" max="4102" width="14.7109375" style="134" customWidth="1"/>
    <col min="4103" max="4103" width="14" style="134" customWidth="1"/>
    <col min="4104" max="4104" width="32.85546875" style="134" customWidth="1"/>
    <col min="4105" max="4105" width="11" style="134" customWidth="1"/>
    <col min="4106" max="4106" width="11.140625" style="134" customWidth="1"/>
    <col min="4107" max="4108" width="13.28515625" style="134" customWidth="1"/>
    <col min="4109" max="4109" width="13.85546875" style="134" customWidth="1"/>
    <col min="4110" max="4113" width="9.140625" style="134" customWidth="1"/>
    <col min="4114" max="4352" width="9.140625" style="134"/>
    <col min="4353" max="4353" width="46.140625" style="134" customWidth="1"/>
    <col min="4354" max="4354" width="30.7109375" style="134" customWidth="1"/>
    <col min="4355" max="4355" width="20.85546875" style="134" customWidth="1"/>
    <col min="4356" max="4357" width="20.42578125" style="134" customWidth="1"/>
    <col min="4358" max="4358" width="14.7109375" style="134" customWidth="1"/>
    <col min="4359" max="4359" width="14" style="134" customWidth="1"/>
    <col min="4360" max="4360" width="32.85546875" style="134" customWidth="1"/>
    <col min="4361" max="4361" width="11" style="134" customWidth="1"/>
    <col min="4362" max="4362" width="11.140625" style="134" customWidth="1"/>
    <col min="4363" max="4364" width="13.28515625" style="134" customWidth="1"/>
    <col min="4365" max="4365" width="13.85546875" style="134" customWidth="1"/>
    <col min="4366" max="4369" width="9.140625" style="134" customWidth="1"/>
    <col min="4370" max="4608" width="9.140625" style="134"/>
    <col min="4609" max="4609" width="46.140625" style="134" customWidth="1"/>
    <col min="4610" max="4610" width="30.7109375" style="134" customWidth="1"/>
    <col min="4611" max="4611" width="20.85546875" style="134" customWidth="1"/>
    <col min="4612" max="4613" width="20.42578125" style="134" customWidth="1"/>
    <col min="4614" max="4614" width="14.7109375" style="134" customWidth="1"/>
    <col min="4615" max="4615" width="14" style="134" customWidth="1"/>
    <col min="4616" max="4616" width="32.85546875" style="134" customWidth="1"/>
    <col min="4617" max="4617" width="11" style="134" customWidth="1"/>
    <col min="4618" max="4618" width="11.140625" style="134" customWidth="1"/>
    <col min="4619" max="4620" width="13.28515625" style="134" customWidth="1"/>
    <col min="4621" max="4621" width="13.85546875" style="134" customWidth="1"/>
    <col min="4622" max="4625" width="9.140625" style="134" customWidth="1"/>
    <col min="4626" max="4864" width="9.140625" style="134"/>
    <col min="4865" max="4865" width="46.140625" style="134" customWidth="1"/>
    <col min="4866" max="4866" width="30.7109375" style="134" customWidth="1"/>
    <col min="4867" max="4867" width="20.85546875" style="134" customWidth="1"/>
    <col min="4868" max="4869" width="20.42578125" style="134" customWidth="1"/>
    <col min="4870" max="4870" width="14.7109375" style="134" customWidth="1"/>
    <col min="4871" max="4871" width="14" style="134" customWidth="1"/>
    <col min="4872" max="4872" width="32.85546875" style="134" customWidth="1"/>
    <col min="4873" max="4873" width="11" style="134" customWidth="1"/>
    <col min="4874" max="4874" width="11.140625" style="134" customWidth="1"/>
    <col min="4875" max="4876" width="13.28515625" style="134" customWidth="1"/>
    <col min="4877" max="4877" width="13.85546875" style="134" customWidth="1"/>
    <col min="4878" max="4881" width="9.140625" style="134" customWidth="1"/>
    <col min="4882" max="5120" width="9.140625" style="134"/>
    <col min="5121" max="5121" width="46.140625" style="134" customWidth="1"/>
    <col min="5122" max="5122" width="30.7109375" style="134" customWidth="1"/>
    <col min="5123" max="5123" width="20.85546875" style="134" customWidth="1"/>
    <col min="5124" max="5125" width="20.42578125" style="134" customWidth="1"/>
    <col min="5126" max="5126" width="14.7109375" style="134" customWidth="1"/>
    <col min="5127" max="5127" width="14" style="134" customWidth="1"/>
    <col min="5128" max="5128" width="32.85546875" style="134" customWidth="1"/>
    <col min="5129" max="5129" width="11" style="134" customWidth="1"/>
    <col min="5130" max="5130" width="11.140625" style="134" customWidth="1"/>
    <col min="5131" max="5132" width="13.28515625" style="134" customWidth="1"/>
    <col min="5133" max="5133" width="13.85546875" style="134" customWidth="1"/>
    <col min="5134" max="5137" width="9.140625" style="134" customWidth="1"/>
    <col min="5138" max="5376" width="9.140625" style="134"/>
    <col min="5377" max="5377" width="46.140625" style="134" customWidth="1"/>
    <col min="5378" max="5378" width="30.7109375" style="134" customWidth="1"/>
    <col min="5379" max="5379" width="20.85546875" style="134" customWidth="1"/>
    <col min="5380" max="5381" width="20.42578125" style="134" customWidth="1"/>
    <col min="5382" max="5382" width="14.7109375" style="134" customWidth="1"/>
    <col min="5383" max="5383" width="14" style="134" customWidth="1"/>
    <col min="5384" max="5384" width="32.85546875" style="134" customWidth="1"/>
    <col min="5385" max="5385" width="11" style="134" customWidth="1"/>
    <col min="5386" max="5386" width="11.140625" style="134" customWidth="1"/>
    <col min="5387" max="5388" width="13.28515625" style="134" customWidth="1"/>
    <col min="5389" max="5389" width="13.85546875" style="134" customWidth="1"/>
    <col min="5390" max="5393" width="9.140625" style="134" customWidth="1"/>
    <col min="5394" max="5632" width="9.140625" style="134"/>
    <col min="5633" max="5633" width="46.140625" style="134" customWidth="1"/>
    <col min="5634" max="5634" width="30.7109375" style="134" customWidth="1"/>
    <col min="5635" max="5635" width="20.85546875" style="134" customWidth="1"/>
    <col min="5636" max="5637" width="20.42578125" style="134" customWidth="1"/>
    <col min="5638" max="5638" width="14.7109375" style="134" customWidth="1"/>
    <col min="5639" max="5639" width="14" style="134" customWidth="1"/>
    <col min="5640" max="5640" width="32.85546875" style="134" customWidth="1"/>
    <col min="5641" max="5641" width="11" style="134" customWidth="1"/>
    <col min="5642" max="5642" width="11.140625" style="134" customWidth="1"/>
    <col min="5643" max="5644" width="13.28515625" style="134" customWidth="1"/>
    <col min="5645" max="5645" width="13.85546875" style="134" customWidth="1"/>
    <col min="5646" max="5649" width="9.140625" style="134" customWidth="1"/>
    <col min="5650" max="5888" width="9.140625" style="134"/>
    <col min="5889" max="5889" width="46.140625" style="134" customWidth="1"/>
    <col min="5890" max="5890" width="30.7109375" style="134" customWidth="1"/>
    <col min="5891" max="5891" width="20.85546875" style="134" customWidth="1"/>
    <col min="5892" max="5893" width="20.42578125" style="134" customWidth="1"/>
    <col min="5894" max="5894" width="14.7109375" style="134" customWidth="1"/>
    <col min="5895" max="5895" width="14" style="134" customWidth="1"/>
    <col min="5896" max="5896" width="32.85546875" style="134" customWidth="1"/>
    <col min="5897" max="5897" width="11" style="134" customWidth="1"/>
    <col min="5898" max="5898" width="11.140625" style="134" customWidth="1"/>
    <col min="5899" max="5900" width="13.28515625" style="134" customWidth="1"/>
    <col min="5901" max="5901" width="13.85546875" style="134" customWidth="1"/>
    <col min="5902" max="5905" width="9.140625" style="134" customWidth="1"/>
    <col min="5906" max="6144" width="9.140625" style="134"/>
    <col min="6145" max="6145" width="46.140625" style="134" customWidth="1"/>
    <col min="6146" max="6146" width="30.7109375" style="134" customWidth="1"/>
    <col min="6147" max="6147" width="20.85546875" style="134" customWidth="1"/>
    <col min="6148" max="6149" width="20.42578125" style="134" customWidth="1"/>
    <col min="6150" max="6150" width="14.7109375" style="134" customWidth="1"/>
    <col min="6151" max="6151" width="14" style="134" customWidth="1"/>
    <col min="6152" max="6152" width="32.85546875" style="134" customWidth="1"/>
    <col min="6153" max="6153" width="11" style="134" customWidth="1"/>
    <col min="6154" max="6154" width="11.140625" style="134" customWidth="1"/>
    <col min="6155" max="6156" width="13.28515625" style="134" customWidth="1"/>
    <col min="6157" max="6157" width="13.85546875" style="134" customWidth="1"/>
    <col min="6158" max="6161" width="9.140625" style="134" customWidth="1"/>
    <col min="6162" max="6400" width="9.140625" style="134"/>
    <col min="6401" max="6401" width="46.140625" style="134" customWidth="1"/>
    <col min="6402" max="6402" width="30.7109375" style="134" customWidth="1"/>
    <col min="6403" max="6403" width="20.85546875" style="134" customWidth="1"/>
    <col min="6404" max="6405" width="20.42578125" style="134" customWidth="1"/>
    <col min="6406" max="6406" width="14.7109375" style="134" customWidth="1"/>
    <col min="6407" max="6407" width="14" style="134" customWidth="1"/>
    <col min="6408" max="6408" width="32.85546875" style="134" customWidth="1"/>
    <col min="6409" max="6409" width="11" style="134" customWidth="1"/>
    <col min="6410" max="6410" width="11.140625" style="134" customWidth="1"/>
    <col min="6411" max="6412" width="13.28515625" style="134" customWidth="1"/>
    <col min="6413" max="6413" width="13.85546875" style="134" customWidth="1"/>
    <col min="6414" max="6417" width="9.140625" style="134" customWidth="1"/>
    <col min="6418" max="6656" width="9.140625" style="134"/>
    <col min="6657" max="6657" width="46.140625" style="134" customWidth="1"/>
    <col min="6658" max="6658" width="30.7109375" style="134" customWidth="1"/>
    <col min="6659" max="6659" width="20.85546875" style="134" customWidth="1"/>
    <col min="6660" max="6661" width="20.42578125" style="134" customWidth="1"/>
    <col min="6662" max="6662" width="14.7109375" style="134" customWidth="1"/>
    <col min="6663" max="6663" width="14" style="134" customWidth="1"/>
    <col min="6664" max="6664" width="32.85546875" style="134" customWidth="1"/>
    <col min="6665" max="6665" width="11" style="134" customWidth="1"/>
    <col min="6666" max="6666" width="11.140625" style="134" customWidth="1"/>
    <col min="6667" max="6668" width="13.28515625" style="134" customWidth="1"/>
    <col min="6669" max="6669" width="13.85546875" style="134" customWidth="1"/>
    <col min="6670" max="6673" width="9.140625" style="134" customWidth="1"/>
    <col min="6674" max="6912" width="9.140625" style="134"/>
    <col min="6913" max="6913" width="46.140625" style="134" customWidth="1"/>
    <col min="6914" max="6914" width="30.7109375" style="134" customWidth="1"/>
    <col min="6915" max="6915" width="20.85546875" style="134" customWidth="1"/>
    <col min="6916" max="6917" width="20.42578125" style="134" customWidth="1"/>
    <col min="6918" max="6918" width="14.7109375" style="134" customWidth="1"/>
    <col min="6919" max="6919" width="14" style="134" customWidth="1"/>
    <col min="6920" max="6920" width="32.85546875" style="134" customWidth="1"/>
    <col min="6921" max="6921" width="11" style="134" customWidth="1"/>
    <col min="6922" max="6922" width="11.140625" style="134" customWidth="1"/>
    <col min="6923" max="6924" width="13.28515625" style="134" customWidth="1"/>
    <col min="6925" max="6925" width="13.85546875" style="134" customWidth="1"/>
    <col min="6926" max="6929" width="9.140625" style="134" customWidth="1"/>
    <col min="6930" max="7168" width="9.140625" style="134"/>
    <col min="7169" max="7169" width="46.140625" style="134" customWidth="1"/>
    <col min="7170" max="7170" width="30.7109375" style="134" customWidth="1"/>
    <col min="7171" max="7171" width="20.85546875" style="134" customWidth="1"/>
    <col min="7172" max="7173" width="20.42578125" style="134" customWidth="1"/>
    <col min="7174" max="7174" width="14.7109375" style="134" customWidth="1"/>
    <col min="7175" max="7175" width="14" style="134" customWidth="1"/>
    <col min="7176" max="7176" width="32.85546875" style="134" customWidth="1"/>
    <col min="7177" max="7177" width="11" style="134" customWidth="1"/>
    <col min="7178" max="7178" width="11.140625" style="134" customWidth="1"/>
    <col min="7179" max="7180" width="13.28515625" style="134" customWidth="1"/>
    <col min="7181" max="7181" width="13.85546875" style="134" customWidth="1"/>
    <col min="7182" max="7185" width="9.140625" style="134" customWidth="1"/>
    <col min="7186" max="7424" width="9.140625" style="134"/>
    <col min="7425" max="7425" width="46.140625" style="134" customWidth="1"/>
    <col min="7426" max="7426" width="30.7109375" style="134" customWidth="1"/>
    <col min="7427" max="7427" width="20.85546875" style="134" customWidth="1"/>
    <col min="7428" max="7429" width="20.42578125" style="134" customWidth="1"/>
    <col min="7430" max="7430" width="14.7109375" style="134" customWidth="1"/>
    <col min="7431" max="7431" width="14" style="134" customWidth="1"/>
    <col min="7432" max="7432" width="32.85546875" style="134" customWidth="1"/>
    <col min="7433" max="7433" width="11" style="134" customWidth="1"/>
    <col min="7434" max="7434" width="11.140625" style="134" customWidth="1"/>
    <col min="7435" max="7436" width="13.28515625" style="134" customWidth="1"/>
    <col min="7437" max="7437" width="13.85546875" style="134" customWidth="1"/>
    <col min="7438" max="7441" width="9.140625" style="134" customWidth="1"/>
    <col min="7442" max="7680" width="9.140625" style="134"/>
    <col min="7681" max="7681" width="46.140625" style="134" customWidth="1"/>
    <col min="7682" max="7682" width="30.7109375" style="134" customWidth="1"/>
    <col min="7683" max="7683" width="20.85546875" style="134" customWidth="1"/>
    <col min="7684" max="7685" width="20.42578125" style="134" customWidth="1"/>
    <col min="7686" max="7686" width="14.7109375" style="134" customWidth="1"/>
    <col min="7687" max="7687" width="14" style="134" customWidth="1"/>
    <col min="7688" max="7688" width="32.85546875" style="134" customWidth="1"/>
    <col min="7689" max="7689" width="11" style="134" customWidth="1"/>
    <col min="7690" max="7690" width="11.140625" style="134" customWidth="1"/>
    <col min="7691" max="7692" width="13.28515625" style="134" customWidth="1"/>
    <col min="7693" max="7693" width="13.85546875" style="134" customWidth="1"/>
    <col min="7694" max="7697" width="9.140625" style="134" customWidth="1"/>
    <col min="7698" max="7936" width="9.140625" style="134"/>
    <col min="7937" max="7937" width="46.140625" style="134" customWidth="1"/>
    <col min="7938" max="7938" width="30.7109375" style="134" customWidth="1"/>
    <col min="7939" max="7939" width="20.85546875" style="134" customWidth="1"/>
    <col min="7940" max="7941" width="20.42578125" style="134" customWidth="1"/>
    <col min="7942" max="7942" width="14.7109375" style="134" customWidth="1"/>
    <col min="7943" max="7943" width="14" style="134" customWidth="1"/>
    <col min="7944" max="7944" width="32.85546875" style="134" customWidth="1"/>
    <col min="7945" max="7945" width="11" style="134" customWidth="1"/>
    <col min="7946" max="7946" width="11.140625" style="134" customWidth="1"/>
    <col min="7947" max="7948" width="13.28515625" style="134" customWidth="1"/>
    <col min="7949" max="7949" width="13.85546875" style="134" customWidth="1"/>
    <col min="7950" max="7953" width="9.140625" style="134" customWidth="1"/>
    <col min="7954" max="8192" width="9.140625" style="134"/>
    <col min="8193" max="8193" width="46.140625" style="134" customWidth="1"/>
    <col min="8194" max="8194" width="30.7109375" style="134" customWidth="1"/>
    <col min="8195" max="8195" width="20.85546875" style="134" customWidth="1"/>
    <col min="8196" max="8197" width="20.42578125" style="134" customWidth="1"/>
    <col min="8198" max="8198" width="14.7109375" style="134" customWidth="1"/>
    <col min="8199" max="8199" width="14" style="134" customWidth="1"/>
    <col min="8200" max="8200" width="32.85546875" style="134" customWidth="1"/>
    <col min="8201" max="8201" width="11" style="134" customWidth="1"/>
    <col min="8202" max="8202" width="11.140625" style="134" customWidth="1"/>
    <col min="8203" max="8204" width="13.28515625" style="134" customWidth="1"/>
    <col min="8205" max="8205" width="13.85546875" style="134" customWidth="1"/>
    <col min="8206" max="8209" width="9.140625" style="134" customWidth="1"/>
    <col min="8210" max="8448" width="9.140625" style="134"/>
    <col min="8449" max="8449" width="46.140625" style="134" customWidth="1"/>
    <col min="8450" max="8450" width="30.7109375" style="134" customWidth="1"/>
    <col min="8451" max="8451" width="20.85546875" style="134" customWidth="1"/>
    <col min="8452" max="8453" width="20.42578125" style="134" customWidth="1"/>
    <col min="8454" max="8454" width="14.7109375" style="134" customWidth="1"/>
    <col min="8455" max="8455" width="14" style="134" customWidth="1"/>
    <col min="8456" max="8456" width="32.85546875" style="134" customWidth="1"/>
    <col min="8457" max="8457" width="11" style="134" customWidth="1"/>
    <col min="8458" max="8458" width="11.140625" style="134" customWidth="1"/>
    <col min="8459" max="8460" width="13.28515625" style="134" customWidth="1"/>
    <col min="8461" max="8461" width="13.85546875" style="134" customWidth="1"/>
    <col min="8462" max="8465" width="9.140625" style="134" customWidth="1"/>
    <col min="8466" max="8704" width="9.140625" style="134"/>
    <col min="8705" max="8705" width="46.140625" style="134" customWidth="1"/>
    <col min="8706" max="8706" width="30.7109375" style="134" customWidth="1"/>
    <col min="8707" max="8707" width="20.85546875" style="134" customWidth="1"/>
    <col min="8708" max="8709" width="20.42578125" style="134" customWidth="1"/>
    <col min="8710" max="8710" width="14.7109375" style="134" customWidth="1"/>
    <col min="8711" max="8711" width="14" style="134" customWidth="1"/>
    <col min="8712" max="8712" width="32.85546875" style="134" customWidth="1"/>
    <col min="8713" max="8713" width="11" style="134" customWidth="1"/>
    <col min="8714" max="8714" width="11.140625" style="134" customWidth="1"/>
    <col min="8715" max="8716" width="13.28515625" style="134" customWidth="1"/>
    <col min="8717" max="8717" width="13.85546875" style="134" customWidth="1"/>
    <col min="8718" max="8721" width="9.140625" style="134" customWidth="1"/>
    <col min="8722" max="8960" width="9.140625" style="134"/>
    <col min="8961" max="8961" width="46.140625" style="134" customWidth="1"/>
    <col min="8962" max="8962" width="30.7109375" style="134" customWidth="1"/>
    <col min="8963" max="8963" width="20.85546875" style="134" customWidth="1"/>
    <col min="8964" max="8965" width="20.42578125" style="134" customWidth="1"/>
    <col min="8966" max="8966" width="14.7109375" style="134" customWidth="1"/>
    <col min="8967" max="8967" width="14" style="134" customWidth="1"/>
    <col min="8968" max="8968" width="32.85546875" style="134" customWidth="1"/>
    <col min="8969" max="8969" width="11" style="134" customWidth="1"/>
    <col min="8970" max="8970" width="11.140625" style="134" customWidth="1"/>
    <col min="8971" max="8972" width="13.28515625" style="134" customWidth="1"/>
    <col min="8973" max="8973" width="13.85546875" style="134" customWidth="1"/>
    <col min="8974" max="8977" width="9.140625" style="134" customWidth="1"/>
    <col min="8978" max="9216" width="9.140625" style="134"/>
    <col min="9217" max="9217" width="46.140625" style="134" customWidth="1"/>
    <col min="9218" max="9218" width="30.7109375" style="134" customWidth="1"/>
    <col min="9219" max="9219" width="20.85546875" style="134" customWidth="1"/>
    <col min="9220" max="9221" width="20.42578125" style="134" customWidth="1"/>
    <col min="9222" max="9222" width="14.7109375" style="134" customWidth="1"/>
    <col min="9223" max="9223" width="14" style="134" customWidth="1"/>
    <col min="9224" max="9224" width="32.85546875" style="134" customWidth="1"/>
    <col min="9225" max="9225" width="11" style="134" customWidth="1"/>
    <col min="9226" max="9226" width="11.140625" style="134" customWidth="1"/>
    <col min="9227" max="9228" width="13.28515625" style="134" customWidth="1"/>
    <col min="9229" max="9229" width="13.85546875" style="134" customWidth="1"/>
    <col min="9230" max="9233" width="9.140625" style="134" customWidth="1"/>
    <col min="9234" max="9472" width="9.140625" style="134"/>
    <col min="9473" max="9473" width="46.140625" style="134" customWidth="1"/>
    <col min="9474" max="9474" width="30.7109375" style="134" customWidth="1"/>
    <col min="9475" max="9475" width="20.85546875" style="134" customWidth="1"/>
    <col min="9476" max="9477" width="20.42578125" style="134" customWidth="1"/>
    <col min="9478" max="9478" width="14.7109375" style="134" customWidth="1"/>
    <col min="9479" max="9479" width="14" style="134" customWidth="1"/>
    <col min="9480" max="9480" width="32.85546875" style="134" customWidth="1"/>
    <col min="9481" max="9481" width="11" style="134" customWidth="1"/>
    <col min="9482" max="9482" width="11.140625" style="134" customWidth="1"/>
    <col min="9483" max="9484" width="13.28515625" style="134" customWidth="1"/>
    <col min="9485" max="9485" width="13.85546875" style="134" customWidth="1"/>
    <col min="9486" max="9489" width="9.140625" style="134" customWidth="1"/>
    <col min="9490" max="9728" width="9.140625" style="134"/>
    <col min="9729" max="9729" width="46.140625" style="134" customWidth="1"/>
    <col min="9730" max="9730" width="30.7109375" style="134" customWidth="1"/>
    <col min="9731" max="9731" width="20.85546875" style="134" customWidth="1"/>
    <col min="9732" max="9733" width="20.42578125" style="134" customWidth="1"/>
    <col min="9734" max="9734" width="14.7109375" style="134" customWidth="1"/>
    <col min="9735" max="9735" width="14" style="134" customWidth="1"/>
    <col min="9736" max="9736" width="32.85546875" style="134" customWidth="1"/>
    <col min="9737" max="9737" width="11" style="134" customWidth="1"/>
    <col min="9738" max="9738" width="11.140625" style="134" customWidth="1"/>
    <col min="9739" max="9740" width="13.28515625" style="134" customWidth="1"/>
    <col min="9741" max="9741" width="13.85546875" style="134" customWidth="1"/>
    <col min="9742" max="9745" width="9.140625" style="134" customWidth="1"/>
    <col min="9746" max="9984" width="9.140625" style="134"/>
    <col min="9985" max="9985" width="46.140625" style="134" customWidth="1"/>
    <col min="9986" max="9986" width="30.7109375" style="134" customWidth="1"/>
    <col min="9987" max="9987" width="20.85546875" style="134" customWidth="1"/>
    <col min="9988" max="9989" width="20.42578125" style="134" customWidth="1"/>
    <col min="9990" max="9990" width="14.7109375" style="134" customWidth="1"/>
    <col min="9991" max="9991" width="14" style="134" customWidth="1"/>
    <col min="9992" max="9992" width="32.85546875" style="134" customWidth="1"/>
    <col min="9993" max="9993" width="11" style="134" customWidth="1"/>
    <col min="9994" max="9994" width="11.140625" style="134" customWidth="1"/>
    <col min="9995" max="9996" width="13.28515625" style="134" customWidth="1"/>
    <col min="9997" max="9997" width="13.85546875" style="134" customWidth="1"/>
    <col min="9998" max="10001" width="9.140625" style="134" customWidth="1"/>
    <col min="10002" max="10240" width="9.140625" style="134"/>
    <col min="10241" max="10241" width="46.140625" style="134" customWidth="1"/>
    <col min="10242" max="10242" width="30.7109375" style="134" customWidth="1"/>
    <col min="10243" max="10243" width="20.85546875" style="134" customWidth="1"/>
    <col min="10244" max="10245" width="20.42578125" style="134" customWidth="1"/>
    <col min="10246" max="10246" width="14.7109375" style="134" customWidth="1"/>
    <col min="10247" max="10247" width="14" style="134" customWidth="1"/>
    <col min="10248" max="10248" width="32.85546875" style="134" customWidth="1"/>
    <col min="10249" max="10249" width="11" style="134" customWidth="1"/>
    <col min="10250" max="10250" width="11.140625" style="134" customWidth="1"/>
    <col min="10251" max="10252" width="13.28515625" style="134" customWidth="1"/>
    <col min="10253" max="10253" width="13.85546875" style="134" customWidth="1"/>
    <col min="10254" max="10257" width="9.140625" style="134" customWidth="1"/>
    <col min="10258" max="10496" width="9.140625" style="134"/>
    <col min="10497" max="10497" width="46.140625" style="134" customWidth="1"/>
    <col min="10498" max="10498" width="30.7109375" style="134" customWidth="1"/>
    <col min="10499" max="10499" width="20.85546875" style="134" customWidth="1"/>
    <col min="10500" max="10501" width="20.42578125" style="134" customWidth="1"/>
    <col min="10502" max="10502" width="14.7109375" style="134" customWidth="1"/>
    <col min="10503" max="10503" width="14" style="134" customWidth="1"/>
    <col min="10504" max="10504" width="32.85546875" style="134" customWidth="1"/>
    <col min="10505" max="10505" width="11" style="134" customWidth="1"/>
    <col min="10506" max="10506" width="11.140625" style="134" customWidth="1"/>
    <col min="10507" max="10508" width="13.28515625" style="134" customWidth="1"/>
    <col min="10509" max="10509" width="13.85546875" style="134" customWidth="1"/>
    <col min="10510" max="10513" width="9.140625" style="134" customWidth="1"/>
    <col min="10514" max="10752" width="9.140625" style="134"/>
    <col min="10753" max="10753" width="46.140625" style="134" customWidth="1"/>
    <col min="10754" max="10754" width="30.7109375" style="134" customWidth="1"/>
    <col min="10755" max="10755" width="20.85546875" style="134" customWidth="1"/>
    <col min="10756" max="10757" width="20.42578125" style="134" customWidth="1"/>
    <col min="10758" max="10758" width="14.7109375" style="134" customWidth="1"/>
    <col min="10759" max="10759" width="14" style="134" customWidth="1"/>
    <col min="10760" max="10760" width="32.85546875" style="134" customWidth="1"/>
    <col min="10761" max="10761" width="11" style="134" customWidth="1"/>
    <col min="10762" max="10762" width="11.140625" style="134" customWidth="1"/>
    <col min="10763" max="10764" width="13.28515625" style="134" customWidth="1"/>
    <col min="10765" max="10765" width="13.85546875" style="134" customWidth="1"/>
    <col min="10766" max="10769" width="9.140625" style="134" customWidth="1"/>
    <col min="10770" max="11008" width="9.140625" style="134"/>
    <col min="11009" max="11009" width="46.140625" style="134" customWidth="1"/>
    <col min="11010" max="11010" width="30.7109375" style="134" customWidth="1"/>
    <col min="11011" max="11011" width="20.85546875" style="134" customWidth="1"/>
    <col min="11012" max="11013" width="20.42578125" style="134" customWidth="1"/>
    <col min="11014" max="11014" width="14.7109375" style="134" customWidth="1"/>
    <col min="11015" max="11015" width="14" style="134" customWidth="1"/>
    <col min="11016" max="11016" width="32.85546875" style="134" customWidth="1"/>
    <col min="11017" max="11017" width="11" style="134" customWidth="1"/>
    <col min="11018" max="11018" width="11.140625" style="134" customWidth="1"/>
    <col min="11019" max="11020" width="13.28515625" style="134" customWidth="1"/>
    <col min="11021" max="11021" width="13.85546875" style="134" customWidth="1"/>
    <col min="11022" max="11025" width="9.140625" style="134" customWidth="1"/>
    <col min="11026" max="11264" width="9.140625" style="134"/>
    <col min="11265" max="11265" width="46.140625" style="134" customWidth="1"/>
    <col min="11266" max="11266" width="30.7109375" style="134" customWidth="1"/>
    <col min="11267" max="11267" width="20.85546875" style="134" customWidth="1"/>
    <col min="11268" max="11269" width="20.42578125" style="134" customWidth="1"/>
    <col min="11270" max="11270" width="14.7109375" style="134" customWidth="1"/>
    <col min="11271" max="11271" width="14" style="134" customWidth="1"/>
    <col min="11272" max="11272" width="32.85546875" style="134" customWidth="1"/>
    <col min="11273" max="11273" width="11" style="134" customWidth="1"/>
    <col min="11274" max="11274" width="11.140625" style="134" customWidth="1"/>
    <col min="11275" max="11276" width="13.28515625" style="134" customWidth="1"/>
    <col min="11277" max="11277" width="13.85546875" style="134" customWidth="1"/>
    <col min="11278" max="11281" width="9.140625" style="134" customWidth="1"/>
    <col min="11282" max="11520" width="9.140625" style="134"/>
    <col min="11521" max="11521" width="46.140625" style="134" customWidth="1"/>
    <col min="11522" max="11522" width="30.7109375" style="134" customWidth="1"/>
    <col min="11523" max="11523" width="20.85546875" style="134" customWidth="1"/>
    <col min="11524" max="11525" width="20.42578125" style="134" customWidth="1"/>
    <col min="11526" max="11526" width="14.7109375" style="134" customWidth="1"/>
    <col min="11527" max="11527" width="14" style="134" customWidth="1"/>
    <col min="11528" max="11528" width="32.85546875" style="134" customWidth="1"/>
    <col min="11529" max="11529" width="11" style="134" customWidth="1"/>
    <col min="11530" max="11530" width="11.140625" style="134" customWidth="1"/>
    <col min="11531" max="11532" width="13.28515625" style="134" customWidth="1"/>
    <col min="11533" max="11533" width="13.85546875" style="134" customWidth="1"/>
    <col min="11534" max="11537" width="9.140625" style="134" customWidth="1"/>
    <col min="11538" max="11776" width="9.140625" style="134"/>
    <col min="11777" max="11777" width="46.140625" style="134" customWidth="1"/>
    <col min="11778" max="11778" width="30.7109375" style="134" customWidth="1"/>
    <col min="11779" max="11779" width="20.85546875" style="134" customWidth="1"/>
    <col min="11780" max="11781" width="20.42578125" style="134" customWidth="1"/>
    <col min="11782" max="11782" width="14.7109375" style="134" customWidth="1"/>
    <col min="11783" max="11783" width="14" style="134" customWidth="1"/>
    <col min="11784" max="11784" width="32.85546875" style="134" customWidth="1"/>
    <col min="11785" max="11785" width="11" style="134" customWidth="1"/>
    <col min="11786" max="11786" width="11.140625" style="134" customWidth="1"/>
    <col min="11787" max="11788" width="13.28515625" style="134" customWidth="1"/>
    <col min="11789" max="11789" width="13.85546875" style="134" customWidth="1"/>
    <col min="11790" max="11793" width="9.140625" style="134" customWidth="1"/>
    <col min="11794" max="12032" width="9.140625" style="134"/>
    <col min="12033" max="12033" width="46.140625" style="134" customWidth="1"/>
    <col min="12034" max="12034" width="30.7109375" style="134" customWidth="1"/>
    <col min="12035" max="12035" width="20.85546875" style="134" customWidth="1"/>
    <col min="12036" max="12037" width="20.42578125" style="134" customWidth="1"/>
    <col min="12038" max="12038" width="14.7109375" style="134" customWidth="1"/>
    <col min="12039" max="12039" width="14" style="134" customWidth="1"/>
    <col min="12040" max="12040" width="32.85546875" style="134" customWidth="1"/>
    <col min="12041" max="12041" width="11" style="134" customWidth="1"/>
    <col min="12042" max="12042" width="11.140625" style="134" customWidth="1"/>
    <col min="12043" max="12044" width="13.28515625" style="134" customWidth="1"/>
    <col min="12045" max="12045" width="13.85546875" style="134" customWidth="1"/>
    <col min="12046" max="12049" width="9.140625" style="134" customWidth="1"/>
    <col min="12050" max="12288" width="9.140625" style="134"/>
    <col min="12289" max="12289" width="46.140625" style="134" customWidth="1"/>
    <col min="12290" max="12290" width="30.7109375" style="134" customWidth="1"/>
    <col min="12291" max="12291" width="20.85546875" style="134" customWidth="1"/>
    <col min="12292" max="12293" width="20.42578125" style="134" customWidth="1"/>
    <col min="12294" max="12294" width="14.7109375" style="134" customWidth="1"/>
    <col min="12295" max="12295" width="14" style="134" customWidth="1"/>
    <col min="12296" max="12296" width="32.85546875" style="134" customWidth="1"/>
    <col min="12297" max="12297" width="11" style="134" customWidth="1"/>
    <col min="12298" max="12298" width="11.140625" style="134" customWidth="1"/>
    <col min="12299" max="12300" width="13.28515625" style="134" customWidth="1"/>
    <col min="12301" max="12301" width="13.85546875" style="134" customWidth="1"/>
    <col min="12302" max="12305" width="9.140625" style="134" customWidth="1"/>
    <col min="12306" max="12544" width="9.140625" style="134"/>
    <col min="12545" max="12545" width="46.140625" style="134" customWidth="1"/>
    <col min="12546" max="12546" width="30.7109375" style="134" customWidth="1"/>
    <col min="12547" max="12547" width="20.85546875" style="134" customWidth="1"/>
    <col min="12548" max="12549" width="20.42578125" style="134" customWidth="1"/>
    <col min="12550" max="12550" width="14.7109375" style="134" customWidth="1"/>
    <col min="12551" max="12551" width="14" style="134" customWidth="1"/>
    <col min="12552" max="12552" width="32.85546875" style="134" customWidth="1"/>
    <col min="12553" max="12553" width="11" style="134" customWidth="1"/>
    <col min="12554" max="12554" width="11.140625" style="134" customWidth="1"/>
    <col min="12555" max="12556" width="13.28515625" style="134" customWidth="1"/>
    <col min="12557" max="12557" width="13.85546875" style="134" customWidth="1"/>
    <col min="12558" max="12561" width="9.140625" style="134" customWidth="1"/>
    <col min="12562" max="12800" width="9.140625" style="134"/>
    <col min="12801" max="12801" width="46.140625" style="134" customWidth="1"/>
    <col min="12802" max="12802" width="30.7109375" style="134" customWidth="1"/>
    <col min="12803" max="12803" width="20.85546875" style="134" customWidth="1"/>
    <col min="12804" max="12805" width="20.42578125" style="134" customWidth="1"/>
    <col min="12806" max="12806" width="14.7109375" style="134" customWidth="1"/>
    <col min="12807" max="12807" width="14" style="134" customWidth="1"/>
    <col min="12808" max="12808" width="32.85546875" style="134" customWidth="1"/>
    <col min="12809" max="12809" width="11" style="134" customWidth="1"/>
    <col min="12810" max="12810" width="11.140625" style="134" customWidth="1"/>
    <col min="12811" max="12812" width="13.28515625" style="134" customWidth="1"/>
    <col min="12813" max="12813" width="13.85546875" style="134" customWidth="1"/>
    <col min="12814" max="12817" width="9.140625" style="134" customWidth="1"/>
    <col min="12818" max="13056" width="9.140625" style="134"/>
    <col min="13057" max="13057" width="46.140625" style="134" customWidth="1"/>
    <col min="13058" max="13058" width="30.7109375" style="134" customWidth="1"/>
    <col min="13059" max="13059" width="20.85546875" style="134" customWidth="1"/>
    <col min="13060" max="13061" width="20.42578125" style="134" customWidth="1"/>
    <col min="13062" max="13062" width="14.7109375" style="134" customWidth="1"/>
    <col min="13063" max="13063" width="14" style="134" customWidth="1"/>
    <col min="13064" max="13064" width="32.85546875" style="134" customWidth="1"/>
    <col min="13065" max="13065" width="11" style="134" customWidth="1"/>
    <col min="13066" max="13066" width="11.140625" style="134" customWidth="1"/>
    <col min="13067" max="13068" width="13.28515625" style="134" customWidth="1"/>
    <col min="13069" max="13069" width="13.85546875" style="134" customWidth="1"/>
    <col min="13070" max="13073" width="9.140625" style="134" customWidth="1"/>
    <col min="13074" max="13312" width="9.140625" style="134"/>
    <col min="13313" max="13313" width="46.140625" style="134" customWidth="1"/>
    <col min="13314" max="13314" width="30.7109375" style="134" customWidth="1"/>
    <col min="13315" max="13315" width="20.85546875" style="134" customWidth="1"/>
    <col min="13316" max="13317" width="20.42578125" style="134" customWidth="1"/>
    <col min="13318" max="13318" width="14.7109375" style="134" customWidth="1"/>
    <col min="13319" max="13319" width="14" style="134" customWidth="1"/>
    <col min="13320" max="13320" width="32.85546875" style="134" customWidth="1"/>
    <col min="13321" max="13321" width="11" style="134" customWidth="1"/>
    <col min="13322" max="13322" width="11.140625" style="134" customWidth="1"/>
    <col min="13323" max="13324" width="13.28515625" style="134" customWidth="1"/>
    <col min="13325" max="13325" width="13.85546875" style="134" customWidth="1"/>
    <col min="13326" max="13329" width="9.140625" style="134" customWidth="1"/>
    <col min="13330" max="13568" width="9.140625" style="134"/>
    <col min="13569" max="13569" width="46.140625" style="134" customWidth="1"/>
    <col min="13570" max="13570" width="30.7109375" style="134" customWidth="1"/>
    <col min="13571" max="13571" width="20.85546875" style="134" customWidth="1"/>
    <col min="13572" max="13573" width="20.42578125" style="134" customWidth="1"/>
    <col min="13574" max="13574" width="14.7109375" style="134" customWidth="1"/>
    <col min="13575" max="13575" width="14" style="134" customWidth="1"/>
    <col min="13576" max="13576" width="32.85546875" style="134" customWidth="1"/>
    <col min="13577" max="13577" width="11" style="134" customWidth="1"/>
    <col min="13578" max="13578" width="11.140625" style="134" customWidth="1"/>
    <col min="13579" max="13580" width="13.28515625" style="134" customWidth="1"/>
    <col min="13581" max="13581" width="13.85546875" style="134" customWidth="1"/>
    <col min="13582" max="13585" width="9.140625" style="134" customWidth="1"/>
    <col min="13586" max="13824" width="9.140625" style="134"/>
    <col min="13825" max="13825" width="46.140625" style="134" customWidth="1"/>
    <col min="13826" max="13826" width="30.7109375" style="134" customWidth="1"/>
    <col min="13827" max="13827" width="20.85546875" style="134" customWidth="1"/>
    <col min="13828" max="13829" width="20.42578125" style="134" customWidth="1"/>
    <col min="13830" max="13830" width="14.7109375" style="134" customWidth="1"/>
    <col min="13831" max="13831" width="14" style="134" customWidth="1"/>
    <col min="13832" max="13832" width="32.85546875" style="134" customWidth="1"/>
    <col min="13833" max="13833" width="11" style="134" customWidth="1"/>
    <col min="13834" max="13834" width="11.140625" style="134" customWidth="1"/>
    <col min="13835" max="13836" width="13.28515625" style="134" customWidth="1"/>
    <col min="13837" max="13837" width="13.85546875" style="134" customWidth="1"/>
    <col min="13838" max="13841" width="9.140625" style="134" customWidth="1"/>
    <col min="13842" max="14080" width="9.140625" style="134"/>
    <col min="14081" max="14081" width="46.140625" style="134" customWidth="1"/>
    <col min="14082" max="14082" width="30.7109375" style="134" customWidth="1"/>
    <col min="14083" max="14083" width="20.85546875" style="134" customWidth="1"/>
    <col min="14084" max="14085" width="20.42578125" style="134" customWidth="1"/>
    <col min="14086" max="14086" width="14.7109375" style="134" customWidth="1"/>
    <col min="14087" max="14087" width="14" style="134" customWidth="1"/>
    <col min="14088" max="14088" width="32.85546875" style="134" customWidth="1"/>
    <col min="14089" max="14089" width="11" style="134" customWidth="1"/>
    <col min="14090" max="14090" width="11.140625" style="134" customWidth="1"/>
    <col min="14091" max="14092" width="13.28515625" style="134" customWidth="1"/>
    <col min="14093" max="14093" width="13.85546875" style="134" customWidth="1"/>
    <col min="14094" max="14097" width="9.140625" style="134" customWidth="1"/>
    <col min="14098" max="14336" width="9.140625" style="134"/>
    <col min="14337" max="14337" width="46.140625" style="134" customWidth="1"/>
    <col min="14338" max="14338" width="30.7109375" style="134" customWidth="1"/>
    <col min="14339" max="14339" width="20.85546875" style="134" customWidth="1"/>
    <col min="14340" max="14341" width="20.42578125" style="134" customWidth="1"/>
    <col min="14342" max="14342" width="14.7109375" style="134" customWidth="1"/>
    <col min="14343" max="14343" width="14" style="134" customWidth="1"/>
    <col min="14344" max="14344" width="32.85546875" style="134" customWidth="1"/>
    <col min="14345" max="14345" width="11" style="134" customWidth="1"/>
    <col min="14346" max="14346" width="11.140625" style="134" customWidth="1"/>
    <col min="14347" max="14348" width="13.28515625" style="134" customWidth="1"/>
    <col min="14349" max="14349" width="13.85546875" style="134" customWidth="1"/>
    <col min="14350" max="14353" width="9.140625" style="134" customWidth="1"/>
    <col min="14354" max="14592" width="9.140625" style="134"/>
    <col min="14593" max="14593" width="46.140625" style="134" customWidth="1"/>
    <col min="14594" max="14594" width="30.7109375" style="134" customWidth="1"/>
    <col min="14595" max="14595" width="20.85546875" style="134" customWidth="1"/>
    <col min="14596" max="14597" width="20.42578125" style="134" customWidth="1"/>
    <col min="14598" max="14598" width="14.7109375" style="134" customWidth="1"/>
    <col min="14599" max="14599" width="14" style="134" customWidth="1"/>
    <col min="14600" max="14600" width="32.85546875" style="134" customWidth="1"/>
    <col min="14601" max="14601" width="11" style="134" customWidth="1"/>
    <col min="14602" max="14602" width="11.140625" style="134" customWidth="1"/>
    <col min="14603" max="14604" width="13.28515625" style="134" customWidth="1"/>
    <col min="14605" max="14605" width="13.85546875" style="134" customWidth="1"/>
    <col min="14606" max="14609" width="9.140625" style="134" customWidth="1"/>
    <col min="14610" max="14848" width="9.140625" style="134"/>
    <col min="14849" max="14849" width="46.140625" style="134" customWidth="1"/>
    <col min="14850" max="14850" width="30.7109375" style="134" customWidth="1"/>
    <col min="14851" max="14851" width="20.85546875" style="134" customWidth="1"/>
    <col min="14852" max="14853" width="20.42578125" style="134" customWidth="1"/>
    <col min="14854" max="14854" width="14.7109375" style="134" customWidth="1"/>
    <col min="14855" max="14855" width="14" style="134" customWidth="1"/>
    <col min="14856" max="14856" width="32.85546875" style="134" customWidth="1"/>
    <col min="14857" max="14857" width="11" style="134" customWidth="1"/>
    <col min="14858" max="14858" width="11.140625" style="134" customWidth="1"/>
    <col min="14859" max="14860" width="13.28515625" style="134" customWidth="1"/>
    <col min="14861" max="14861" width="13.85546875" style="134" customWidth="1"/>
    <col min="14862" max="14865" width="9.140625" style="134" customWidth="1"/>
    <col min="14866" max="15104" width="9.140625" style="134"/>
    <col min="15105" max="15105" width="46.140625" style="134" customWidth="1"/>
    <col min="15106" max="15106" width="30.7109375" style="134" customWidth="1"/>
    <col min="15107" max="15107" width="20.85546875" style="134" customWidth="1"/>
    <col min="15108" max="15109" width="20.42578125" style="134" customWidth="1"/>
    <col min="15110" max="15110" width="14.7109375" style="134" customWidth="1"/>
    <col min="15111" max="15111" width="14" style="134" customWidth="1"/>
    <col min="15112" max="15112" width="32.85546875" style="134" customWidth="1"/>
    <col min="15113" max="15113" width="11" style="134" customWidth="1"/>
    <col min="15114" max="15114" width="11.140625" style="134" customWidth="1"/>
    <col min="15115" max="15116" width="13.28515625" style="134" customWidth="1"/>
    <col min="15117" max="15117" width="13.85546875" style="134" customWidth="1"/>
    <col min="15118" max="15121" width="9.140625" style="134" customWidth="1"/>
    <col min="15122" max="15360" width="9.140625" style="134"/>
    <col min="15361" max="15361" width="46.140625" style="134" customWidth="1"/>
    <col min="15362" max="15362" width="30.7109375" style="134" customWidth="1"/>
    <col min="15363" max="15363" width="20.85546875" style="134" customWidth="1"/>
    <col min="15364" max="15365" width="20.42578125" style="134" customWidth="1"/>
    <col min="15366" max="15366" width="14.7109375" style="134" customWidth="1"/>
    <col min="15367" max="15367" width="14" style="134" customWidth="1"/>
    <col min="15368" max="15368" width="32.85546875" style="134" customWidth="1"/>
    <col min="15369" max="15369" width="11" style="134" customWidth="1"/>
    <col min="15370" max="15370" width="11.140625" style="134" customWidth="1"/>
    <col min="15371" max="15372" width="13.28515625" style="134" customWidth="1"/>
    <col min="15373" max="15373" width="13.85546875" style="134" customWidth="1"/>
    <col min="15374" max="15377" width="9.140625" style="134" customWidth="1"/>
    <col min="15378" max="15616" width="9.140625" style="134"/>
    <col min="15617" max="15617" width="46.140625" style="134" customWidth="1"/>
    <col min="15618" max="15618" width="30.7109375" style="134" customWidth="1"/>
    <col min="15619" max="15619" width="20.85546875" style="134" customWidth="1"/>
    <col min="15620" max="15621" width="20.42578125" style="134" customWidth="1"/>
    <col min="15622" max="15622" width="14.7109375" style="134" customWidth="1"/>
    <col min="15623" max="15623" width="14" style="134" customWidth="1"/>
    <col min="15624" max="15624" width="32.85546875" style="134" customWidth="1"/>
    <col min="15625" max="15625" width="11" style="134" customWidth="1"/>
    <col min="15626" max="15626" width="11.140625" style="134" customWidth="1"/>
    <col min="15627" max="15628" width="13.28515625" style="134" customWidth="1"/>
    <col min="15629" max="15629" width="13.85546875" style="134" customWidth="1"/>
    <col min="15630" max="15633" width="9.140625" style="134" customWidth="1"/>
    <col min="15634" max="15872" width="9.140625" style="134"/>
    <col min="15873" max="15873" width="46.140625" style="134" customWidth="1"/>
    <col min="15874" max="15874" width="30.7109375" style="134" customWidth="1"/>
    <col min="15875" max="15875" width="20.85546875" style="134" customWidth="1"/>
    <col min="15876" max="15877" width="20.42578125" style="134" customWidth="1"/>
    <col min="15878" max="15878" width="14.7109375" style="134" customWidth="1"/>
    <col min="15879" max="15879" width="14" style="134" customWidth="1"/>
    <col min="15880" max="15880" width="32.85546875" style="134" customWidth="1"/>
    <col min="15881" max="15881" width="11" style="134" customWidth="1"/>
    <col min="15882" max="15882" width="11.140625" style="134" customWidth="1"/>
    <col min="15883" max="15884" width="13.28515625" style="134" customWidth="1"/>
    <col min="15885" max="15885" width="13.85546875" style="134" customWidth="1"/>
    <col min="15886" max="15889" width="9.140625" style="134" customWidth="1"/>
    <col min="15890" max="16128" width="9.140625" style="134"/>
    <col min="16129" max="16129" width="46.140625" style="134" customWidth="1"/>
    <col min="16130" max="16130" width="30.7109375" style="134" customWidth="1"/>
    <col min="16131" max="16131" width="20.85546875" style="134" customWidth="1"/>
    <col min="16132" max="16133" width="20.42578125" style="134" customWidth="1"/>
    <col min="16134" max="16134" width="14.7109375" style="134" customWidth="1"/>
    <col min="16135" max="16135" width="14" style="134" customWidth="1"/>
    <col min="16136" max="16136" width="32.85546875" style="134" customWidth="1"/>
    <col min="16137" max="16137" width="11" style="134" customWidth="1"/>
    <col min="16138" max="16138" width="11.140625" style="134" customWidth="1"/>
    <col min="16139" max="16140" width="13.28515625" style="134" customWidth="1"/>
    <col min="16141" max="16141" width="13.85546875" style="134" customWidth="1"/>
    <col min="16142" max="16145" width="9.140625" style="134" customWidth="1"/>
    <col min="16146" max="16384" width="9.140625" style="134"/>
  </cols>
  <sheetData>
    <row r="1" spans="1:9" s="344" customFormat="1" ht="12.75">
      <c r="A1" s="341"/>
      <c r="B1" s="341"/>
      <c r="C1" s="342"/>
      <c r="D1" s="342"/>
      <c r="E1" s="342"/>
      <c r="F1" s="342"/>
      <c r="G1" s="343" t="s">
        <v>221</v>
      </c>
    </row>
    <row r="2" spans="1:9" s="344" customFormat="1" ht="12.75">
      <c r="A2" s="341"/>
      <c r="B2" s="341"/>
      <c r="C2" s="342"/>
      <c r="D2" s="342"/>
      <c r="E2" s="342"/>
      <c r="F2" s="342"/>
      <c r="G2" s="343" t="s">
        <v>222</v>
      </c>
    </row>
    <row r="3" spans="1:9" s="344" customFormat="1" ht="12.75">
      <c r="A3" s="341"/>
      <c r="B3" s="341"/>
      <c r="C3" s="342"/>
      <c r="D3" s="342"/>
      <c r="E3" s="342"/>
      <c r="F3" s="342"/>
      <c r="G3" s="343" t="s">
        <v>223</v>
      </c>
    </row>
    <row r="4" spans="1:9" s="344" customFormat="1" ht="12.75">
      <c r="A4" s="341"/>
      <c r="B4" s="341"/>
      <c r="C4" s="342"/>
      <c r="D4" s="342"/>
      <c r="E4" s="342"/>
      <c r="F4" s="342"/>
      <c r="G4" s="343" t="s">
        <v>224</v>
      </c>
    </row>
    <row r="5" spans="1:9" s="344" customFormat="1" ht="12.75">
      <c r="A5" s="341"/>
      <c r="B5" s="316"/>
      <c r="C5" s="342"/>
      <c r="D5" s="342"/>
      <c r="E5" s="342"/>
      <c r="F5" s="342"/>
      <c r="G5" s="343" t="s">
        <v>225</v>
      </c>
    </row>
    <row r="6" spans="1:9" s="344" customFormat="1">
      <c r="A6" s="345"/>
      <c r="B6" s="318"/>
      <c r="C6" s="346"/>
      <c r="D6" s="346"/>
      <c r="E6" s="346"/>
      <c r="F6" s="347"/>
      <c r="G6" s="347"/>
    </row>
    <row r="7" spans="1:9" s="344" customFormat="1">
      <c r="A7" s="345"/>
      <c r="B7" s="318"/>
      <c r="C7" s="346"/>
      <c r="D7" s="346"/>
      <c r="E7" s="347"/>
      <c r="F7" s="347"/>
      <c r="G7" s="348" t="s">
        <v>226</v>
      </c>
    </row>
    <row r="8" spans="1:9" s="2" customFormat="1">
      <c r="A8" s="1"/>
      <c r="B8" s="1"/>
      <c r="D8" s="886"/>
      <c r="E8" s="886"/>
      <c r="F8" s="886"/>
      <c r="G8" s="886"/>
      <c r="I8" s="3"/>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4" customFormat="1" ht="21.75" customHeight="1"/>
    <row r="14" spans="1:9" s="644" customFormat="1" ht="19.5" customHeight="1">
      <c r="D14" s="990" t="s">
        <v>477</v>
      </c>
      <c r="E14" s="990"/>
      <c r="F14" s="990"/>
      <c r="G14" s="990"/>
    </row>
    <row r="15" spans="1:9" s="890" customFormat="1" ht="15.75">
      <c r="D15" s="991" t="s">
        <v>437</v>
      </c>
      <c r="E15" s="991"/>
      <c r="F15" s="991"/>
      <c r="G15" s="991"/>
    </row>
    <row r="16" spans="1:9" s="891" customFormat="1" ht="15.75">
      <c r="D16" s="992" t="s">
        <v>438</v>
      </c>
      <c r="E16" s="992"/>
      <c r="F16" s="992"/>
      <c r="G16" s="992"/>
    </row>
    <row r="17" spans="1:13" s="891" customFormat="1" ht="15.75">
      <c r="D17" s="993" t="s">
        <v>462</v>
      </c>
      <c r="E17" s="993"/>
      <c r="F17" s="993"/>
      <c r="G17" s="993"/>
    </row>
    <row r="18" spans="1:13" s="891" customFormat="1" ht="15.75">
      <c r="F18" s="891" t="s">
        <v>27</v>
      </c>
    </row>
    <row r="19" spans="1:13" s="35" customFormat="1" ht="15.75">
      <c r="F19" s="36"/>
    </row>
    <row r="20" spans="1:13" s="35" customFormat="1" ht="9" customHeight="1"/>
    <row r="21" spans="1:13" s="8" customFormat="1" ht="15.75">
      <c r="A21" s="1052" t="s">
        <v>2</v>
      </c>
      <c r="B21" s="1052"/>
      <c r="C21" s="1052"/>
      <c r="D21" s="1052"/>
      <c r="E21" s="1052"/>
      <c r="F21" s="1052"/>
      <c r="G21" s="1052"/>
      <c r="H21" s="7"/>
    </row>
    <row r="22" spans="1:13" s="8" customFormat="1" ht="15.75">
      <c r="A22" s="1055" t="s">
        <v>192</v>
      </c>
      <c r="B22" s="1055"/>
      <c r="C22" s="1055"/>
      <c r="D22" s="1055"/>
      <c r="E22" s="1055"/>
      <c r="F22" s="1055"/>
      <c r="G22" s="1055"/>
      <c r="H22" s="7"/>
    </row>
    <row r="23" spans="1:13" s="8" customFormat="1" ht="15.75">
      <c r="A23" s="1051"/>
      <c r="B23" s="1051"/>
      <c r="C23" s="1051"/>
      <c r="D23" s="1051"/>
      <c r="E23" s="1051"/>
      <c r="F23" s="1051"/>
      <c r="G23" s="1051"/>
      <c r="H23" s="7"/>
    </row>
    <row r="24" spans="1:13" s="8" customFormat="1" ht="15" customHeight="1">
      <c r="A24" s="1052" t="s">
        <v>28</v>
      </c>
      <c r="B24" s="1052"/>
      <c r="C24" s="1052"/>
      <c r="D24" s="1052"/>
      <c r="E24" s="1052"/>
      <c r="F24" s="1052"/>
      <c r="G24" s="1052"/>
      <c r="H24" s="7"/>
    </row>
    <row r="25" spans="1:13" ht="18" customHeight="1">
      <c r="A25" s="138"/>
      <c r="B25" s="138"/>
      <c r="C25" s="139"/>
      <c r="D25" s="139"/>
      <c r="E25" s="139"/>
      <c r="F25" s="139"/>
      <c r="G25" s="139"/>
      <c r="H25" s="139"/>
      <c r="J25" s="141"/>
      <c r="K25" s="141"/>
      <c r="L25" s="141"/>
      <c r="M25" s="141"/>
    </row>
    <row r="26" spans="1:13" ht="39.200000000000003" customHeight="1">
      <c r="A26" s="1069" t="s">
        <v>104</v>
      </c>
      <c r="B26" s="1069"/>
      <c r="C26" s="1069"/>
      <c r="D26" s="1069"/>
      <c r="E26" s="1069"/>
      <c r="F26" s="1069"/>
      <c r="G26" s="1069"/>
      <c r="H26" s="138"/>
      <c r="J26" s="141"/>
      <c r="K26" s="141"/>
      <c r="L26" s="141"/>
      <c r="M26" s="141"/>
    </row>
    <row r="27" spans="1:13" s="789" customFormat="1" ht="19.5" customHeight="1">
      <c r="A27" s="938" t="s">
        <v>480</v>
      </c>
      <c r="B27" s="938"/>
      <c r="C27" s="938"/>
      <c r="D27" s="938"/>
      <c r="E27" s="938"/>
      <c r="F27" s="938"/>
      <c r="G27" s="938"/>
    </row>
    <row r="28" spans="1:13" s="137" customFormat="1" ht="81.2" customHeight="1">
      <c r="A28" s="1070" t="s">
        <v>135</v>
      </c>
      <c r="B28" s="1070"/>
      <c r="C28" s="1070"/>
      <c r="D28" s="1070"/>
      <c r="E28" s="1070"/>
      <c r="F28" s="1070"/>
      <c r="G28" s="1070"/>
      <c r="H28" s="142"/>
      <c r="I28" s="143"/>
      <c r="J28" s="144"/>
      <c r="K28" s="144"/>
      <c r="L28" s="144"/>
    </row>
    <row r="29" spans="1:13" s="145" customFormat="1" ht="17.25" customHeight="1">
      <c r="A29" s="135" t="s">
        <v>3</v>
      </c>
    </row>
    <row r="30" spans="1:13" s="145" customFormat="1" ht="15.75" customHeight="1">
      <c r="A30" s="1071" t="s">
        <v>272</v>
      </c>
      <c r="B30" s="1071"/>
      <c r="C30" s="1071"/>
      <c r="D30" s="1071"/>
      <c r="E30" s="1071"/>
      <c r="F30" s="1071"/>
      <c r="G30" s="1071"/>
    </row>
    <row r="31" spans="1:13" s="145" customFormat="1" ht="28.5" customHeight="1">
      <c r="A31" s="1072" t="s">
        <v>453</v>
      </c>
      <c r="B31" s="1072"/>
      <c r="C31" s="1072"/>
      <c r="D31" s="1072"/>
      <c r="E31" s="1072"/>
      <c r="F31" s="1072"/>
      <c r="G31" s="1072"/>
    </row>
    <row r="32" spans="1:13" s="145" customFormat="1" ht="16.7" customHeight="1">
      <c r="A32" s="135" t="s">
        <v>130</v>
      </c>
    </row>
    <row r="33" spans="1:13" s="145" customFormat="1" ht="15.75">
      <c r="A33" s="135" t="s">
        <v>131</v>
      </c>
    </row>
    <row r="34" spans="1:13" ht="26.45" customHeight="1">
      <c r="A34" s="1129" t="s">
        <v>186</v>
      </c>
      <c r="B34" s="1129"/>
      <c r="C34" s="1129"/>
      <c r="D34" s="1129"/>
      <c r="E34" s="1129"/>
      <c r="F34" s="1129"/>
      <c r="G34" s="1129"/>
      <c r="H34" s="138"/>
      <c r="I34" s="146"/>
      <c r="J34" s="147"/>
      <c r="K34" s="147"/>
      <c r="L34" s="147"/>
    </row>
    <row r="35" spans="1:13" s="145" customFormat="1" ht="15.6" customHeight="1">
      <c r="A35" s="945" t="s">
        <v>319</v>
      </c>
      <c r="B35" s="946"/>
      <c r="C35" s="946"/>
      <c r="D35" s="946"/>
      <c r="E35" s="946"/>
      <c r="F35" s="946"/>
      <c r="G35" s="946"/>
    </row>
    <row r="36" spans="1:13" s="37" customFormat="1" ht="20.25" customHeight="1">
      <c r="A36" s="1058" t="s">
        <v>59</v>
      </c>
      <c r="B36" s="1058"/>
      <c r="C36" s="1058"/>
      <c r="D36" s="1058" t="s">
        <v>7</v>
      </c>
      <c r="E36" s="1058" t="s">
        <v>60</v>
      </c>
      <c r="F36" s="1058"/>
      <c r="G36" s="1058"/>
    </row>
    <row r="37" spans="1:13" s="37" customFormat="1" ht="19.5" customHeight="1">
      <c r="A37" s="1058"/>
      <c r="B37" s="1058"/>
      <c r="C37" s="1058"/>
      <c r="D37" s="1058"/>
      <c r="E37" s="56" t="s">
        <v>13</v>
      </c>
      <c r="F37" s="502" t="s">
        <v>14</v>
      </c>
      <c r="G37" s="502" t="s">
        <v>30</v>
      </c>
    </row>
    <row r="38" spans="1:13" s="37" customFormat="1" ht="27.2" customHeight="1">
      <c r="A38" s="1000" t="s">
        <v>479</v>
      </c>
      <c r="B38" s="1001"/>
      <c r="C38" s="1002"/>
      <c r="D38" s="41" t="s">
        <v>93</v>
      </c>
      <c r="E38" s="263">
        <v>71</v>
      </c>
      <c r="F38" s="263"/>
      <c r="G38" s="263"/>
    </row>
    <row r="39" spans="1:13" ht="35.25" customHeight="1">
      <c r="A39" s="1070" t="s">
        <v>175</v>
      </c>
      <c r="B39" s="1070"/>
      <c r="C39" s="1070"/>
      <c r="D39" s="1070"/>
      <c r="E39" s="1070"/>
      <c r="F39" s="1070"/>
      <c r="G39" s="1070"/>
      <c r="H39" s="138"/>
    </row>
    <row r="40" spans="1:13" ht="15.75">
      <c r="A40" s="1093"/>
      <c r="B40" s="1093"/>
      <c r="C40" s="1093"/>
      <c r="D40" s="1093"/>
      <c r="E40" s="1093"/>
      <c r="F40" s="1093"/>
      <c r="G40" s="1093"/>
      <c r="H40" s="1094" t="s">
        <v>4</v>
      </c>
      <c r="I40" s="1094"/>
    </row>
    <row r="41" spans="1:13" ht="18.75" customHeight="1">
      <c r="A41" s="1073" t="s">
        <v>5</v>
      </c>
      <c r="B41" s="1073"/>
      <c r="C41" s="1073"/>
      <c r="D41" s="1073"/>
      <c r="E41" s="1073"/>
      <c r="F41" s="1073"/>
      <c r="G41" s="1073"/>
      <c r="H41" s="140"/>
      <c r="I41" s="134"/>
    </row>
    <row r="42" spans="1:13" ht="31.5">
      <c r="A42" s="1074" t="s">
        <v>6</v>
      </c>
      <c r="B42" s="1074" t="s">
        <v>7</v>
      </c>
      <c r="C42" s="148" t="s">
        <v>8</v>
      </c>
      <c r="D42" s="148" t="s">
        <v>9</v>
      </c>
      <c r="E42" s="1077" t="s">
        <v>10</v>
      </c>
      <c r="F42" s="1078"/>
      <c r="G42" s="1079"/>
      <c r="H42" s="140"/>
      <c r="I42" s="134"/>
    </row>
    <row r="43" spans="1:13" ht="17.25" customHeight="1">
      <c r="A43" s="1075"/>
      <c r="B43" s="1076"/>
      <c r="C43" s="149" t="s">
        <v>11</v>
      </c>
      <c r="D43" s="149" t="s">
        <v>12</v>
      </c>
      <c r="E43" s="149" t="s">
        <v>13</v>
      </c>
      <c r="F43" s="149" t="s">
        <v>14</v>
      </c>
      <c r="G43" s="149" t="s">
        <v>30</v>
      </c>
      <c r="H43" s="140"/>
      <c r="I43" s="134"/>
    </row>
    <row r="44" spans="1:13" ht="33" customHeight="1">
      <c r="A44" s="150" t="s">
        <v>15</v>
      </c>
      <c r="B44" s="148" t="s">
        <v>16</v>
      </c>
      <c r="C44" s="151">
        <f>C60</f>
        <v>556458.1</v>
      </c>
      <c r="D44" s="151">
        <f t="shared" ref="D44:G44" si="0">D60</f>
        <v>378427</v>
      </c>
      <c r="E44" s="151">
        <f t="shared" si="0"/>
        <v>594268</v>
      </c>
      <c r="F44" s="151">
        <f t="shared" si="0"/>
        <v>0</v>
      </c>
      <c r="G44" s="151">
        <f t="shared" si="0"/>
        <v>0</v>
      </c>
      <c r="H44" s="140"/>
      <c r="I44" s="134"/>
    </row>
    <row r="45" spans="1:13" ht="21.75" hidden="1" customHeight="1">
      <c r="A45" s="150" t="s">
        <v>17</v>
      </c>
      <c r="B45" s="148" t="s">
        <v>16</v>
      </c>
      <c r="C45" s="151"/>
      <c r="D45" s="151"/>
      <c r="E45" s="151"/>
      <c r="F45" s="151"/>
      <c r="G45" s="151"/>
      <c r="H45" s="140"/>
      <c r="I45" s="134"/>
    </row>
    <row r="46" spans="1:13" ht="27.75" customHeight="1">
      <c r="A46" s="152" t="s">
        <v>18</v>
      </c>
      <c r="B46" s="153" t="s">
        <v>16</v>
      </c>
      <c r="C46" s="154">
        <f>C44+C45</f>
        <v>556458.1</v>
      </c>
      <c r="D46" s="154">
        <f>D44+D45</f>
        <v>378427</v>
      </c>
      <c r="E46" s="154">
        <f>E44+E45</f>
        <v>594268</v>
      </c>
      <c r="F46" s="154">
        <f>F44+F45</f>
        <v>0</v>
      </c>
      <c r="G46" s="154">
        <f>G44+G45</f>
        <v>0</v>
      </c>
      <c r="H46" s="155"/>
      <c r="I46" s="141"/>
      <c r="J46" s="141"/>
      <c r="K46" s="141"/>
      <c r="L46" s="141"/>
    </row>
    <row r="47" spans="1:13" s="137" customFormat="1" ht="19.5" customHeight="1">
      <c r="A47" s="1069" t="s">
        <v>19</v>
      </c>
      <c r="B47" s="1069"/>
      <c r="C47" s="1069"/>
      <c r="D47" s="1069"/>
      <c r="E47" s="1069"/>
      <c r="F47" s="1069"/>
      <c r="G47" s="1069"/>
      <c r="H47" s="1069"/>
      <c r="I47" s="136"/>
      <c r="J47" s="139"/>
      <c r="K47" s="139"/>
      <c r="L47" s="139"/>
      <c r="M47" s="139"/>
    </row>
    <row r="48" spans="1:13" s="145" customFormat="1" ht="17.25" customHeight="1">
      <c r="A48" s="135" t="s">
        <v>20</v>
      </c>
    </row>
    <row r="49" spans="1:13" s="145" customFormat="1" ht="29.25" customHeight="1">
      <c r="A49" s="1072" t="s">
        <v>502</v>
      </c>
      <c r="B49" s="1072"/>
      <c r="C49" s="1072"/>
      <c r="D49" s="1072"/>
      <c r="E49" s="1072"/>
      <c r="F49" s="1072"/>
      <c r="G49" s="1072"/>
    </row>
    <row r="50" spans="1:13" s="145" customFormat="1" ht="17.25" customHeight="1">
      <c r="A50" s="135" t="s">
        <v>131</v>
      </c>
      <c r="B50" s="156"/>
      <c r="C50" s="156"/>
      <c r="D50" s="156"/>
      <c r="E50" s="156"/>
      <c r="F50" s="156"/>
      <c r="G50" s="156"/>
    </row>
    <row r="51" spans="1:13" ht="36.950000000000003" customHeight="1">
      <c r="A51" s="1080" t="s">
        <v>176</v>
      </c>
      <c r="B51" s="1080"/>
      <c r="C51" s="1080"/>
      <c r="D51" s="1080"/>
      <c r="E51" s="1080"/>
      <c r="F51" s="1080"/>
      <c r="G51" s="1080"/>
      <c r="H51" s="138"/>
    </row>
    <row r="52" spans="1:13" ht="30.6" customHeight="1">
      <c r="A52" s="1081" t="s">
        <v>21</v>
      </c>
      <c r="B52" s="1082" t="s">
        <v>7</v>
      </c>
      <c r="C52" s="157" t="s">
        <v>8</v>
      </c>
      <c r="D52" s="157" t="s">
        <v>9</v>
      </c>
      <c r="E52" s="1082" t="s">
        <v>10</v>
      </c>
      <c r="F52" s="1082"/>
      <c r="G52" s="1082"/>
      <c r="H52" s="158"/>
      <c r="I52" s="134"/>
    </row>
    <row r="53" spans="1:13" ht="14.25" customHeight="1">
      <c r="A53" s="1081"/>
      <c r="B53" s="1082"/>
      <c r="C53" s="148" t="s">
        <v>11</v>
      </c>
      <c r="D53" s="148" t="s">
        <v>12</v>
      </c>
      <c r="E53" s="148" t="s">
        <v>13</v>
      </c>
      <c r="F53" s="148" t="s">
        <v>14</v>
      </c>
      <c r="G53" s="148" t="s">
        <v>30</v>
      </c>
      <c r="H53" s="158"/>
      <c r="I53" s="134"/>
    </row>
    <row r="54" spans="1:13" s="47" customFormat="1" ht="47.25">
      <c r="A54" s="49" t="s">
        <v>105</v>
      </c>
      <c r="B54" s="41" t="s">
        <v>87</v>
      </c>
      <c r="C54" s="41">
        <v>26</v>
      </c>
      <c r="D54" s="41">
        <v>26</v>
      </c>
      <c r="E54" s="41">
        <v>28</v>
      </c>
      <c r="F54" s="41"/>
      <c r="G54" s="41"/>
      <c r="H54" s="46"/>
      <c r="I54" s="48"/>
      <c r="J54" s="48"/>
      <c r="K54" s="48"/>
      <c r="L54" s="48"/>
    </row>
    <row r="55" spans="1:13" s="47" customFormat="1" ht="31.5">
      <c r="A55" s="44" t="s">
        <v>106</v>
      </c>
      <c r="B55" s="45" t="s">
        <v>87</v>
      </c>
      <c r="C55" s="40">
        <v>10</v>
      </c>
      <c r="D55" s="40">
        <v>10</v>
      </c>
      <c r="E55" s="40">
        <v>9</v>
      </c>
      <c r="F55" s="40"/>
      <c r="G55" s="40"/>
      <c r="H55" s="46"/>
    </row>
    <row r="56" spans="1:13" ht="12" customHeight="1">
      <c r="A56" s="162"/>
      <c r="B56" s="163"/>
      <c r="C56" s="164"/>
      <c r="D56" s="164"/>
      <c r="E56" s="164"/>
      <c r="F56" s="164"/>
      <c r="G56" s="164"/>
      <c r="H56" s="158"/>
      <c r="I56" s="134"/>
    </row>
    <row r="57" spans="1:13" ht="16.7" customHeight="1">
      <c r="A57" s="1082" t="s">
        <v>22</v>
      </c>
      <c r="B57" s="1082" t="s">
        <v>7</v>
      </c>
      <c r="C57" s="157" t="s">
        <v>8</v>
      </c>
      <c r="D57" s="157" t="s">
        <v>9</v>
      </c>
      <c r="E57" s="1082" t="s">
        <v>10</v>
      </c>
      <c r="F57" s="1082"/>
      <c r="G57" s="1082"/>
      <c r="H57" s="158"/>
      <c r="I57" s="141"/>
      <c r="J57" s="141"/>
      <c r="K57" s="141"/>
      <c r="L57" s="141"/>
    </row>
    <row r="58" spans="1:13" ht="15.75" customHeight="1">
      <c r="A58" s="1082"/>
      <c r="B58" s="1082"/>
      <c r="C58" s="148" t="s">
        <v>11</v>
      </c>
      <c r="D58" s="148" t="s">
        <v>12</v>
      </c>
      <c r="E58" s="148" t="s">
        <v>13</v>
      </c>
      <c r="F58" s="148" t="s">
        <v>14</v>
      </c>
      <c r="G58" s="148" t="s">
        <v>30</v>
      </c>
      <c r="H58" s="140"/>
      <c r="I58" s="141"/>
      <c r="J58" s="141"/>
      <c r="K58" s="141"/>
      <c r="L58" s="141"/>
    </row>
    <row r="59" spans="1:13" ht="30.95" customHeight="1">
      <c r="A59" s="165" t="s">
        <v>15</v>
      </c>
      <c r="B59" s="148" t="s">
        <v>16</v>
      </c>
      <c r="C59" s="281">
        <v>556458.1</v>
      </c>
      <c r="D59" s="281">
        <f>335021+21831+21575</f>
        <v>378427</v>
      </c>
      <c r="E59" s="281">
        <f>451391+135417+7460</f>
        <v>594268</v>
      </c>
      <c r="F59" s="281"/>
      <c r="G59" s="281"/>
      <c r="H59" s="140"/>
      <c r="I59" s="141"/>
      <c r="J59" s="141"/>
      <c r="K59" s="141"/>
      <c r="L59" s="141"/>
    </row>
    <row r="60" spans="1:13" ht="32.25" customHeight="1">
      <c r="A60" s="152" t="s">
        <v>23</v>
      </c>
      <c r="B60" s="153" t="s">
        <v>16</v>
      </c>
      <c r="C60" s="154">
        <f>SUM(C59)</f>
        <v>556458.1</v>
      </c>
      <c r="D60" s="154">
        <f>SUM(D59)</f>
        <v>378427</v>
      </c>
      <c r="E60" s="154">
        <f>SUM(E59)</f>
        <v>594268</v>
      </c>
      <c r="F60" s="154">
        <f>SUM(F59)</f>
        <v>0</v>
      </c>
      <c r="G60" s="154">
        <f>SUM(G59)</f>
        <v>0</v>
      </c>
      <c r="H60" s="140"/>
      <c r="I60" s="141"/>
      <c r="J60" s="166"/>
      <c r="K60" s="166"/>
      <c r="L60" s="166"/>
    </row>
    <row r="61" spans="1:13" s="137" customFormat="1" ht="19.7" hidden="1" customHeight="1">
      <c r="A61" s="1083" t="s">
        <v>24</v>
      </c>
      <c r="B61" s="1083"/>
      <c r="C61" s="1083"/>
      <c r="D61" s="1083"/>
      <c r="E61" s="1083"/>
      <c r="F61" s="1083"/>
      <c r="G61" s="1083"/>
      <c r="H61" s="138"/>
      <c r="I61" s="136"/>
      <c r="J61" s="139"/>
      <c r="K61" s="139"/>
      <c r="L61" s="139"/>
      <c r="M61" s="139"/>
    </row>
    <row r="62" spans="1:13" s="137" customFormat="1" ht="16.7" hidden="1" customHeight="1">
      <c r="A62" s="142" t="s">
        <v>25</v>
      </c>
      <c r="B62" s="142"/>
      <c r="C62" s="142"/>
      <c r="D62" s="142"/>
      <c r="E62" s="142"/>
      <c r="F62" s="142"/>
      <c r="G62" s="142"/>
      <c r="H62" s="142"/>
      <c r="I62" s="136"/>
    </row>
    <row r="63" spans="1:13" s="137" customFormat="1" ht="15" hidden="1" customHeight="1">
      <c r="A63" s="1070" t="s">
        <v>37</v>
      </c>
      <c r="B63" s="1070"/>
      <c r="C63" s="1070"/>
      <c r="D63" s="1070"/>
      <c r="E63" s="1070"/>
      <c r="F63" s="1070"/>
      <c r="G63" s="1070"/>
      <c r="H63" s="167"/>
      <c r="I63" s="136"/>
    </row>
    <row r="64" spans="1:13" s="137" customFormat="1" ht="15" hidden="1" customHeight="1">
      <c r="A64" s="1069" t="s">
        <v>38</v>
      </c>
      <c r="B64" s="1070"/>
      <c r="C64" s="1070"/>
      <c r="D64" s="1070"/>
      <c r="E64" s="1070"/>
      <c r="F64" s="1070"/>
      <c r="G64" s="1070"/>
      <c r="H64" s="142"/>
      <c r="I64" s="136"/>
    </row>
    <row r="65" spans="1:12" ht="21.4" hidden="1" customHeight="1">
      <c r="A65" s="1070" t="s">
        <v>39</v>
      </c>
      <c r="B65" s="1070"/>
      <c r="C65" s="1070"/>
      <c r="D65" s="1070"/>
      <c r="E65" s="1070"/>
      <c r="F65" s="1070"/>
      <c r="G65" s="1070"/>
      <c r="H65" s="138"/>
    </row>
    <row r="66" spans="1:12" ht="17.25" hidden="1" customHeight="1">
      <c r="A66" s="1084" t="s">
        <v>21</v>
      </c>
      <c r="B66" s="1082" t="s">
        <v>7</v>
      </c>
      <c r="C66" s="157" t="s">
        <v>8</v>
      </c>
      <c r="D66" s="157" t="s">
        <v>9</v>
      </c>
      <c r="E66" s="1082" t="s">
        <v>10</v>
      </c>
      <c r="F66" s="1082"/>
      <c r="G66" s="1082"/>
      <c r="H66" s="158"/>
      <c r="I66" s="134"/>
    </row>
    <row r="67" spans="1:12" ht="17.25" hidden="1" customHeight="1">
      <c r="A67" s="1085"/>
      <c r="B67" s="1082"/>
      <c r="C67" s="148" t="s">
        <v>11</v>
      </c>
      <c r="D67" s="148" t="s">
        <v>12</v>
      </c>
      <c r="E67" s="148" t="s">
        <v>13</v>
      </c>
      <c r="F67" s="148" t="s">
        <v>14</v>
      </c>
      <c r="G67" s="148" t="s">
        <v>30</v>
      </c>
      <c r="H67" s="158"/>
      <c r="I67" s="134"/>
    </row>
    <row r="68" spans="1:12" ht="15.75" hidden="1">
      <c r="A68" s="168" t="s">
        <v>40</v>
      </c>
      <c r="B68" s="148" t="s">
        <v>41</v>
      </c>
      <c r="C68" s="169"/>
      <c r="D68" s="169"/>
      <c r="E68" s="169"/>
      <c r="F68" s="169"/>
      <c r="G68" s="169"/>
      <c r="H68" s="158"/>
      <c r="I68" s="134"/>
    </row>
    <row r="69" spans="1:12" ht="15" hidden="1" customHeight="1">
      <c r="A69" s="168" t="s">
        <v>40</v>
      </c>
      <c r="B69" s="148" t="s">
        <v>41</v>
      </c>
      <c r="C69" s="169"/>
      <c r="D69" s="169"/>
      <c r="E69" s="169"/>
      <c r="F69" s="169"/>
      <c r="G69" s="169"/>
      <c r="H69" s="158"/>
      <c r="I69" s="134"/>
    </row>
    <row r="70" spans="1:12" ht="15" hidden="1" customHeight="1">
      <c r="A70" s="168" t="s">
        <v>40</v>
      </c>
      <c r="B70" s="148" t="s">
        <v>41</v>
      </c>
      <c r="C70" s="169"/>
      <c r="D70" s="169"/>
      <c r="E70" s="169"/>
      <c r="F70" s="169"/>
      <c r="G70" s="169"/>
      <c r="H70" s="158"/>
      <c r="I70" s="134"/>
    </row>
    <row r="71" spans="1:12" ht="19.5" hidden="1" customHeight="1">
      <c r="A71" s="162"/>
      <c r="B71" s="163"/>
      <c r="C71" s="164"/>
      <c r="D71" s="164"/>
      <c r="E71" s="164"/>
      <c r="F71" s="164"/>
      <c r="G71" s="164"/>
      <c r="H71" s="158"/>
      <c r="I71" s="134"/>
    </row>
    <row r="72" spans="1:12" ht="15.75" hidden="1" customHeight="1">
      <c r="A72" s="1082" t="s">
        <v>22</v>
      </c>
      <c r="B72" s="1082" t="s">
        <v>7</v>
      </c>
      <c r="C72" s="157" t="s">
        <v>8</v>
      </c>
      <c r="D72" s="157" t="s">
        <v>9</v>
      </c>
      <c r="E72" s="1082" t="s">
        <v>10</v>
      </c>
      <c r="F72" s="1082"/>
      <c r="G72" s="1082"/>
      <c r="H72" s="158"/>
      <c r="I72" s="141"/>
      <c r="J72" s="141"/>
      <c r="K72" s="141"/>
      <c r="L72" s="141"/>
    </row>
    <row r="73" spans="1:12" ht="18" hidden="1" customHeight="1">
      <c r="A73" s="1082"/>
      <c r="B73" s="1082"/>
      <c r="C73" s="148" t="s">
        <v>11</v>
      </c>
      <c r="D73" s="148" t="s">
        <v>12</v>
      </c>
      <c r="E73" s="148" t="s">
        <v>13</v>
      </c>
      <c r="F73" s="148" t="s">
        <v>14</v>
      </c>
      <c r="G73" s="148" t="s">
        <v>30</v>
      </c>
      <c r="H73" s="140"/>
      <c r="I73" s="141"/>
      <c r="J73" s="141"/>
      <c r="K73" s="141"/>
      <c r="L73" s="141"/>
    </row>
    <row r="74" spans="1:12" ht="23.25" hidden="1" customHeight="1">
      <c r="A74" s="165" t="s">
        <v>17</v>
      </c>
      <c r="B74" s="148" t="s">
        <v>16</v>
      </c>
      <c r="C74" s="151"/>
      <c r="D74" s="151"/>
      <c r="E74" s="151"/>
      <c r="F74" s="151"/>
      <c r="G74" s="151"/>
      <c r="H74" s="140"/>
      <c r="I74" s="141"/>
      <c r="J74" s="141"/>
      <c r="K74" s="141"/>
      <c r="L74" s="141"/>
    </row>
    <row r="75" spans="1:12" ht="32.25" hidden="1" customHeight="1">
      <c r="A75" s="152" t="s">
        <v>23</v>
      </c>
      <c r="B75" s="153" t="s">
        <v>16</v>
      </c>
      <c r="C75" s="154">
        <f>SUM(C74)</f>
        <v>0</v>
      </c>
      <c r="D75" s="154">
        <f>SUM(D74)</f>
        <v>0</v>
      </c>
      <c r="E75" s="154">
        <f>SUM(E74)</f>
        <v>0</v>
      </c>
      <c r="F75" s="154">
        <f>SUM(F74)</f>
        <v>0</v>
      </c>
      <c r="G75" s="154">
        <f>SUM(G74)</f>
        <v>0</v>
      </c>
      <c r="H75" s="140"/>
      <c r="I75" s="141"/>
      <c r="J75" s="166"/>
      <c r="K75" s="166"/>
      <c r="L75" s="166"/>
    </row>
    <row r="77" spans="1:12">
      <c r="E77" s="171"/>
    </row>
  </sheetData>
  <mergeCells count="49">
    <mergeCell ref="A40:G40"/>
    <mergeCell ref="A72:A73"/>
    <mergeCell ref="B72:B73"/>
    <mergeCell ref="E72:G72"/>
    <mergeCell ref="A61:G61"/>
    <mergeCell ref="A63:G63"/>
    <mergeCell ref="A64:G64"/>
    <mergeCell ref="A65:G65"/>
    <mergeCell ref="A66:A67"/>
    <mergeCell ref="B66:B67"/>
    <mergeCell ref="E66:G66"/>
    <mergeCell ref="A38:C38"/>
    <mergeCell ref="A39:G39"/>
    <mergeCell ref="A57:A58"/>
    <mergeCell ref="B57:B58"/>
    <mergeCell ref="E57:G57"/>
    <mergeCell ref="A47:H47"/>
    <mergeCell ref="A49:G49"/>
    <mergeCell ref="A51:G51"/>
    <mergeCell ref="A52:A53"/>
    <mergeCell ref="B52:B53"/>
    <mergeCell ref="E52:G52"/>
    <mergeCell ref="H40:I40"/>
    <mergeCell ref="A41:G41"/>
    <mergeCell ref="A42:A43"/>
    <mergeCell ref="B42:B43"/>
    <mergeCell ref="E42:G42"/>
    <mergeCell ref="A36:C37"/>
    <mergeCell ref="D36:D37"/>
    <mergeCell ref="E36:G36"/>
    <mergeCell ref="A35:G35"/>
    <mergeCell ref="A23:G23"/>
    <mergeCell ref="A24:G24"/>
    <mergeCell ref="A26:G26"/>
    <mergeCell ref="A27:G27"/>
    <mergeCell ref="A28:G28"/>
    <mergeCell ref="A30:G30"/>
    <mergeCell ref="A31:G31"/>
    <mergeCell ref="A34:G34"/>
    <mergeCell ref="D15:G15"/>
    <mergeCell ref="D16:G16"/>
    <mergeCell ref="D17:G17"/>
    <mergeCell ref="A21:G21"/>
    <mergeCell ref="A22:G22"/>
    <mergeCell ref="D9:G9"/>
    <mergeCell ref="D14:G14"/>
    <mergeCell ref="D10:G10"/>
    <mergeCell ref="D11:G11"/>
    <mergeCell ref="D12:G12"/>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75"/>
  <sheetViews>
    <sheetView tabSelected="1" view="pageBreakPreview" topLeftCell="A4" zoomScaleNormal="70" zoomScaleSheetLayoutView="100" workbookViewId="0">
      <selection activeCell="F27" sqref="F27"/>
    </sheetView>
  </sheetViews>
  <sheetFormatPr defaultRowHeight="15"/>
  <cols>
    <col min="1" max="1" width="44.42578125" style="656" customWidth="1"/>
    <col min="2" max="2" width="19.42578125" style="656" customWidth="1"/>
    <col min="3" max="7" width="14" style="639" customWidth="1"/>
    <col min="8" max="8" width="32.85546875" style="639" customWidth="1"/>
    <col min="9" max="9" width="11" style="637" customWidth="1"/>
    <col min="10" max="10" width="11.140625" style="639" customWidth="1"/>
    <col min="11" max="12" width="13.28515625" style="639" customWidth="1"/>
    <col min="13" max="13" width="13.85546875" style="639" customWidth="1"/>
    <col min="14" max="17" width="9.140625" style="639" customWidth="1"/>
    <col min="18" max="256" width="9.140625" style="639"/>
    <col min="257" max="257" width="46.140625" style="639" customWidth="1"/>
    <col min="258" max="258" width="30.7109375" style="639" customWidth="1"/>
    <col min="259" max="259" width="20.85546875" style="639" customWidth="1"/>
    <col min="260" max="261" width="20.42578125" style="639" customWidth="1"/>
    <col min="262" max="262" width="14.7109375" style="639" customWidth="1"/>
    <col min="263" max="263" width="14" style="639" customWidth="1"/>
    <col min="264" max="264" width="32.85546875" style="639" customWidth="1"/>
    <col min="265" max="265" width="11" style="639" customWidth="1"/>
    <col min="266" max="266" width="11.140625" style="639" customWidth="1"/>
    <col min="267" max="268" width="13.28515625" style="639" customWidth="1"/>
    <col min="269" max="269" width="13.85546875" style="639" customWidth="1"/>
    <col min="270" max="273" width="9.140625" style="639" customWidth="1"/>
    <col min="274" max="512" width="9.140625" style="639"/>
    <col min="513" max="513" width="46.140625" style="639" customWidth="1"/>
    <col min="514" max="514" width="30.7109375" style="639" customWidth="1"/>
    <col min="515" max="515" width="20.85546875" style="639" customWidth="1"/>
    <col min="516" max="517" width="20.42578125" style="639" customWidth="1"/>
    <col min="518" max="518" width="14.7109375" style="639" customWidth="1"/>
    <col min="519" max="519" width="14" style="639" customWidth="1"/>
    <col min="520" max="520" width="32.85546875" style="639" customWidth="1"/>
    <col min="521" max="521" width="11" style="639" customWidth="1"/>
    <col min="522" max="522" width="11.140625" style="639" customWidth="1"/>
    <col min="523" max="524" width="13.28515625" style="639" customWidth="1"/>
    <col min="525" max="525" width="13.85546875" style="639" customWidth="1"/>
    <col min="526" max="529" width="9.140625" style="639" customWidth="1"/>
    <col min="530" max="768" width="9.140625" style="639"/>
    <col min="769" max="769" width="46.140625" style="639" customWidth="1"/>
    <col min="770" max="770" width="30.7109375" style="639" customWidth="1"/>
    <col min="771" max="771" width="20.85546875" style="639" customWidth="1"/>
    <col min="772" max="773" width="20.42578125" style="639" customWidth="1"/>
    <col min="774" max="774" width="14.7109375" style="639" customWidth="1"/>
    <col min="775" max="775" width="14" style="639" customWidth="1"/>
    <col min="776" max="776" width="32.85546875" style="639" customWidth="1"/>
    <col min="777" max="777" width="11" style="639" customWidth="1"/>
    <col min="778" max="778" width="11.140625" style="639" customWidth="1"/>
    <col min="779" max="780" width="13.28515625" style="639" customWidth="1"/>
    <col min="781" max="781" width="13.85546875" style="639" customWidth="1"/>
    <col min="782" max="785" width="9.140625" style="639" customWidth="1"/>
    <col min="786" max="1024" width="9.140625" style="639"/>
    <col min="1025" max="1025" width="46.140625" style="639" customWidth="1"/>
    <col min="1026" max="1026" width="30.7109375" style="639" customWidth="1"/>
    <col min="1027" max="1027" width="20.85546875" style="639" customWidth="1"/>
    <col min="1028" max="1029" width="20.42578125" style="639" customWidth="1"/>
    <col min="1030" max="1030" width="14.7109375" style="639" customWidth="1"/>
    <col min="1031" max="1031" width="14" style="639" customWidth="1"/>
    <col min="1032" max="1032" width="32.85546875" style="639" customWidth="1"/>
    <col min="1033" max="1033" width="11" style="639" customWidth="1"/>
    <col min="1034" max="1034" width="11.140625" style="639" customWidth="1"/>
    <col min="1035" max="1036" width="13.28515625" style="639" customWidth="1"/>
    <col min="1037" max="1037" width="13.85546875" style="639" customWidth="1"/>
    <col min="1038" max="1041" width="9.140625" style="639" customWidth="1"/>
    <col min="1042" max="1280" width="9.140625" style="639"/>
    <col min="1281" max="1281" width="46.140625" style="639" customWidth="1"/>
    <col min="1282" max="1282" width="30.7109375" style="639" customWidth="1"/>
    <col min="1283" max="1283" width="20.85546875" style="639" customWidth="1"/>
    <col min="1284" max="1285" width="20.42578125" style="639" customWidth="1"/>
    <col min="1286" max="1286" width="14.7109375" style="639" customWidth="1"/>
    <col min="1287" max="1287" width="14" style="639" customWidth="1"/>
    <col min="1288" max="1288" width="32.85546875" style="639" customWidth="1"/>
    <col min="1289" max="1289" width="11" style="639" customWidth="1"/>
    <col min="1290" max="1290" width="11.140625" style="639" customWidth="1"/>
    <col min="1291" max="1292" width="13.28515625" style="639" customWidth="1"/>
    <col min="1293" max="1293" width="13.85546875" style="639" customWidth="1"/>
    <col min="1294" max="1297" width="9.140625" style="639" customWidth="1"/>
    <col min="1298" max="1536" width="9.140625" style="639"/>
    <col min="1537" max="1537" width="46.140625" style="639" customWidth="1"/>
    <col min="1538" max="1538" width="30.7109375" style="639" customWidth="1"/>
    <col min="1539" max="1539" width="20.85546875" style="639" customWidth="1"/>
    <col min="1540" max="1541" width="20.42578125" style="639" customWidth="1"/>
    <col min="1542" max="1542" width="14.7109375" style="639" customWidth="1"/>
    <col min="1543" max="1543" width="14" style="639" customWidth="1"/>
    <col min="1544" max="1544" width="32.85546875" style="639" customWidth="1"/>
    <col min="1545" max="1545" width="11" style="639" customWidth="1"/>
    <col min="1546" max="1546" width="11.140625" style="639" customWidth="1"/>
    <col min="1547" max="1548" width="13.28515625" style="639" customWidth="1"/>
    <col min="1549" max="1549" width="13.85546875" style="639" customWidth="1"/>
    <col min="1550" max="1553" width="9.140625" style="639" customWidth="1"/>
    <col min="1554" max="1792" width="9.140625" style="639"/>
    <col min="1793" max="1793" width="46.140625" style="639" customWidth="1"/>
    <col min="1794" max="1794" width="30.7109375" style="639" customWidth="1"/>
    <col min="1795" max="1795" width="20.85546875" style="639" customWidth="1"/>
    <col min="1796" max="1797" width="20.42578125" style="639" customWidth="1"/>
    <col min="1798" max="1798" width="14.7109375" style="639" customWidth="1"/>
    <col min="1799" max="1799" width="14" style="639" customWidth="1"/>
    <col min="1800" max="1800" width="32.85546875" style="639" customWidth="1"/>
    <col min="1801" max="1801" width="11" style="639" customWidth="1"/>
    <col min="1802" max="1802" width="11.140625" style="639" customWidth="1"/>
    <col min="1803" max="1804" width="13.28515625" style="639" customWidth="1"/>
    <col min="1805" max="1805" width="13.85546875" style="639" customWidth="1"/>
    <col min="1806" max="1809" width="9.140625" style="639" customWidth="1"/>
    <col min="1810" max="2048" width="9.140625" style="639"/>
    <col min="2049" max="2049" width="46.140625" style="639" customWidth="1"/>
    <col min="2050" max="2050" width="30.7109375" style="639" customWidth="1"/>
    <col min="2051" max="2051" width="20.85546875" style="639" customWidth="1"/>
    <col min="2052" max="2053" width="20.42578125" style="639" customWidth="1"/>
    <col min="2054" max="2054" width="14.7109375" style="639" customWidth="1"/>
    <col min="2055" max="2055" width="14" style="639" customWidth="1"/>
    <col min="2056" max="2056" width="32.85546875" style="639" customWidth="1"/>
    <col min="2057" max="2057" width="11" style="639" customWidth="1"/>
    <col min="2058" max="2058" width="11.140625" style="639" customWidth="1"/>
    <col min="2059" max="2060" width="13.28515625" style="639" customWidth="1"/>
    <col min="2061" max="2061" width="13.85546875" style="639" customWidth="1"/>
    <col min="2062" max="2065" width="9.140625" style="639" customWidth="1"/>
    <col min="2066" max="2304" width="9.140625" style="639"/>
    <col min="2305" max="2305" width="46.140625" style="639" customWidth="1"/>
    <col min="2306" max="2306" width="30.7109375" style="639" customWidth="1"/>
    <col min="2307" max="2307" width="20.85546875" style="639" customWidth="1"/>
    <col min="2308" max="2309" width="20.42578125" style="639" customWidth="1"/>
    <col min="2310" max="2310" width="14.7109375" style="639" customWidth="1"/>
    <col min="2311" max="2311" width="14" style="639" customWidth="1"/>
    <col min="2312" max="2312" width="32.85546875" style="639" customWidth="1"/>
    <col min="2313" max="2313" width="11" style="639" customWidth="1"/>
    <col min="2314" max="2314" width="11.140625" style="639" customWidth="1"/>
    <col min="2315" max="2316" width="13.28515625" style="639" customWidth="1"/>
    <col min="2317" max="2317" width="13.85546875" style="639" customWidth="1"/>
    <col min="2318" max="2321" width="9.140625" style="639" customWidth="1"/>
    <col min="2322" max="2560" width="9.140625" style="639"/>
    <col min="2561" max="2561" width="46.140625" style="639" customWidth="1"/>
    <col min="2562" max="2562" width="30.7109375" style="639" customWidth="1"/>
    <col min="2563" max="2563" width="20.85546875" style="639" customWidth="1"/>
    <col min="2564" max="2565" width="20.42578125" style="639" customWidth="1"/>
    <col min="2566" max="2566" width="14.7109375" style="639" customWidth="1"/>
    <col min="2567" max="2567" width="14" style="639" customWidth="1"/>
    <col min="2568" max="2568" width="32.85546875" style="639" customWidth="1"/>
    <col min="2569" max="2569" width="11" style="639" customWidth="1"/>
    <col min="2570" max="2570" width="11.140625" style="639" customWidth="1"/>
    <col min="2571" max="2572" width="13.28515625" style="639" customWidth="1"/>
    <col min="2573" max="2573" width="13.85546875" style="639" customWidth="1"/>
    <col min="2574" max="2577" width="9.140625" style="639" customWidth="1"/>
    <col min="2578" max="2816" width="9.140625" style="639"/>
    <col min="2817" max="2817" width="46.140625" style="639" customWidth="1"/>
    <col min="2818" max="2818" width="30.7109375" style="639" customWidth="1"/>
    <col min="2819" max="2819" width="20.85546875" style="639" customWidth="1"/>
    <col min="2820" max="2821" width="20.42578125" style="639" customWidth="1"/>
    <col min="2822" max="2822" width="14.7109375" style="639" customWidth="1"/>
    <col min="2823" max="2823" width="14" style="639" customWidth="1"/>
    <col min="2824" max="2824" width="32.85546875" style="639" customWidth="1"/>
    <col min="2825" max="2825" width="11" style="639" customWidth="1"/>
    <col min="2826" max="2826" width="11.140625" style="639" customWidth="1"/>
    <col min="2827" max="2828" width="13.28515625" style="639" customWidth="1"/>
    <col min="2829" max="2829" width="13.85546875" style="639" customWidth="1"/>
    <col min="2830" max="2833" width="9.140625" style="639" customWidth="1"/>
    <col min="2834" max="3072" width="9.140625" style="639"/>
    <col min="3073" max="3073" width="46.140625" style="639" customWidth="1"/>
    <col min="3074" max="3074" width="30.7109375" style="639" customWidth="1"/>
    <col min="3075" max="3075" width="20.85546875" style="639" customWidth="1"/>
    <col min="3076" max="3077" width="20.42578125" style="639" customWidth="1"/>
    <col min="3078" max="3078" width="14.7109375" style="639" customWidth="1"/>
    <col min="3079" max="3079" width="14" style="639" customWidth="1"/>
    <col min="3080" max="3080" width="32.85546875" style="639" customWidth="1"/>
    <col min="3081" max="3081" width="11" style="639" customWidth="1"/>
    <col min="3082" max="3082" width="11.140625" style="639" customWidth="1"/>
    <col min="3083" max="3084" width="13.28515625" style="639" customWidth="1"/>
    <col min="3085" max="3085" width="13.85546875" style="639" customWidth="1"/>
    <col min="3086" max="3089" width="9.140625" style="639" customWidth="1"/>
    <col min="3090" max="3328" width="9.140625" style="639"/>
    <col min="3329" max="3329" width="46.140625" style="639" customWidth="1"/>
    <col min="3330" max="3330" width="30.7109375" style="639" customWidth="1"/>
    <col min="3331" max="3331" width="20.85546875" style="639" customWidth="1"/>
    <col min="3332" max="3333" width="20.42578125" style="639" customWidth="1"/>
    <col min="3334" max="3334" width="14.7109375" style="639" customWidth="1"/>
    <col min="3335" max="3335" width="14" style="639" customWidth="1"/>
    <col min="3336" max="3336" width="32.85546875" style="639" customWidth="1"/>
    <col min="3337" max="3337" width="11" style="639" customWidth="1"/>
    <col min="3338" max="3338" width="11.140625" style="639" customWidth="1"/>
    <col min="3339" max="3340" width="13.28515625" style="639" customWidth="1"/>
    <col min="3341" max="3341" width="13.85546875" style="639" customWidth="1"/>
    <col min="3342" max="3345" width="9.140625" style="639" customWidth="1"/>
    <col min="3346" max="3584" width="9.140625" style="639"/>
    <col min="3585" max="3585" width="46.140625" style="639" customWidth="1"/>
    <col min="3586" max="3586" width="30.7109375" style="639" customWidth="1"/>
    <col min="3587" max="3587" width="20.85546875" style="639" customWidth="1"/>
    <col min="3588" max="3589" width="20.42578125" style="639" customWidth="1"/>
    <col min="3590" max="3590" width="14.7109375" style="639" customWidth="1"/>
    <col min="3591" max="3591" width="14" style="639" customWidth="1"/>
    <col min="3592" max="3592" width="32.85546875" style="639" customWidth="1"/>
    <col min="3593" max="3593" width="11" style="639" customWidth="1"/>
    <col min="3594" max="3594" width="11.140625" style="639" customWidth="1"/>
    <col min="3595" max="3596" width="13.28515625" style="639" customWidth="1"/>
    <col min="3597" max="3597" width="13.85546875" style="639" customWidth="1"/>
    <col min="3598" max="3601" width="9.140625" style="639" customWidth="1"/>
    <col min="3602" max="3840" width="9.140625" style="639"/>
    <col min="3841" max="3841" width="46.140625" style="639" customWidth="1"/>
    <col min="3842" max="3842" width="30.7109375" style="639" customWidth="1"/>
    <col min="3843" max="3843" width="20.85546875" style="639" customWidth="1"/>
    <col min="3844" max="3845" width="20.42578125" style="639" customWidth="1"/>
    <col min="3846" max="3846" width="14.7109375" style="639" customWidth="1"/>
    <col min="3847" max="3847" width="14" style="639" customWidth="1"/>
    <col min="3848" max="3848" width="32.85546875" style="639" customWidth="1"/>
    <col min="3849" max="3849" width="11" style="639" customWidth="1"/>
    <col min="3850" max="3850" width="11.140625" style="639" customWidth="1"/>
    <col min="3851" max="3852" width="13.28515625" style="639" customWidth="1"/>
    <col min="3853" max="3853" width="13.85546875" style="639" customWidth="1"/>
    <col min="3854" max="3857" width="9.140625" style="639" customWidth="1"/>
    <col min="3858" max="4096" width="9.140625" style="639"/>
    <col min="4097" max="4097" width="46.140625" style="639" customWidth="1"/>
    <col min="4098" max="4098" width="30.7109375" style="639" customWidth="1"/>
    <col min="4099" max="4099" width="20.85546875" style="639" customWidth="1"/>
    <col min="4100" max="4101" width="20.42578125" style="639" customWidth="1"/>
    <col min="4102" max="4102" width="14.7109375" style="639" customWidth="1"/>
    <col min="4103" max="4103" width="14" style="639" customWidth="1"/>
    <col min="4104" max="4104" width="32.85546875" style="639" customWidth="1"/>
    <col min="4105" max="4105" width="11" style="639" customWidth="1"/>
    <col min="4106" max="4106" width="11.140625" style="639" customWidth="1"/>
    <col min="4107" max="4108" width="13.28515625" style="639" customWidth="1"/>
    <col min="4109" max="4109" width="13.85546875" style="639" customWidth="1"/>
    <col min="4110" max="4113" width="9.140625" style="639" customWidth="1"/>
    <col min="4114" max="4352" width="9.140625" style="639"/>
    <col min="4353" max="4353" width="46.140625" style="639" customWidth="1"/>
    <col min="4354" max="4354" width="30.7109375" style="639" customWidth="1"/>
    <col min="4355" max="4355" width="20.85546875" style="639" customWidth="1"/>
    <col min="4356" max="4357" width="20.42578125" style="639" customWidth="1"/>
    <col min="4358" max="4358" width="14.7109375" style="639" customWidth="1"/>
    <col min="4359" max="4359" width="14" style="639" customWidth="1"/>
    <col min="4360" max="4360" width="32.85546875" style="639" customWidth="1"/>
    <col min="4361" max="4361" width="11" style="639" customWidth="1"/>
    <col min="4362" max="4362" width="11.140625" style="639" customWidth="1"/>
    <col min="4363" max="4364" width="13.28515625" style="639" customWidth="1"/>
    <col min="4365" max="4365" width="13.85546875" style="639" customWidth="1"/>
    <col min="4366" max="4369" width="9.140625" style="639" customWidth="1"/>
    <col min="4370" max="4608" width="9.140625" style="639"/>
    <col min="4609" max="4609" width="46.140625" style="639" customWidth="1"/>
    <col min="4610" max="4610" width="30.7109375" style="639" customWidth="1"/>
    <col min="4611" max="4611" width="20.85546875" style="639" customWidth="1"/>
    <col min="4612" max="4613" width="20.42578125" style="639" customWidth="1"/>
    <col min="4614" max="4614" width="14.7109375" style="639" customWidth="1"/>
    <col min="4615" max="4615" width="14" style="639" customWidth="1"/>
    <col min="4616" max="4616" width="32.85546875" style="639" customWidth="1"/>
    <col min="4617" max="4617" width="11" style="639" customWidth="1"/>
    <col min="4618" max="4618" width="11.140625" style="639" customWidth="1"/>
    <col min="4619" max="4620" width="13.28515625" style="639" customWidth="1"/>
    <col min="4621" max="4621" width="13.85546875" style="639" customWidth="1"/>
    <col min="4622" max="4625" width="9.140625" style="639" customWidth="1"/>
    <col min="4626" max="4864" width="9.140625" style="639"/>
    <col min="4865" max="4865" width="46.140625" style="639" customWidth="1"/>
    <col min="4866" max="4866" width="30.7109375" style="639" customWidth="1"/>
    <col min="4867" max="4867" width="20.85546875" style="639" customWidth="1"/>
    <col min="4868" max="4869" width="20.42578125" style="639" customWidth="1"/>
    <col min="4870" max="4870" width="14.7109375" style="639" customWidth="1"/>
    <col min="4871" max="4871" width="14" style="639" customWidth="1"/>
    <col min="4872" max="4872" width="32.85546875" style="639" customWidth="1"/>
    <col min="4873" max="4873" width="11" style="639" customWidth="1"/>
    <col min="4874" max="4874" width="11.140625" style="639" customWidth="1"/>
    <col min="4875" max="4876" width="13.28515625" style="639" customWidth="1"/>
    <col min="4877" max="4877" width="13.85546875" style="639" customWidth="1"/>
    <col min="4878" max="4881" width="9.140625" style="639" customWidth="1"/>
    <col min="4882" max="5120" width="9.140625" style="639"/>
    <col min="5121" max="5121" width="46.140625" style="639" customWidth="1"/>
    <col min="5122" max="5122" width="30.7109375" style="639" customWidth="1"/>
    <col min="5123" max="5123" width="20.85546875" style="639" customWidth="1"/>
    <col min="5124" max="5125" width="20.42578125" style="639" customWidth="1"/>
    <col min="5126" max="5126" width="14.7109375" style="639" customWidth="1"/>
    <col min="5127" max="5127" width="14" style="639" customWidth="1"/>
    <col min="5128" max="5128" width="32.85546875" style="639" customWidth="1"/>
    <col min="5129" max="5129" width="11" style="639" customWidth="1"/>
    <col min="5130" max="5130" width="11.140625" style="639" customWidth="1"/>
    <col min="5131" max="5132" width="13.28515625" style="639" customWidth="1"/>
    <col min="5133" max="5133" width="13.85546875" style="639" customWidth="1"/>
    <col min="5134" max="5137" width="9.140625" style="639" customWidth="1"/>
    <col min="5138" max="5376" width="9.140625" style="639"/>
    <col min="5377" max="5377" width="46.140625" style="639" customWidth="1"/>
    <col min="5378" max="5378" width="30.7109375" style="639" customWidth="1"/>
    <col min="5379" max="5379" width="20.85546875" style="639" customWidth="1"/>
    <col min="5380" max="5381" width="20.42578125" style="639" customWidth="1"/>
    <col min="5382" max="5382" width="14.7109375" style="639" customWidth="1"/>
    <col min="5383" max="5383" width="14" style="639" customWidth="1"/>
    <col min="5384" max="5384" width="32.85546875" style="639" customWidth="1"/>
    <col min="5385" max="5385" width="11" style="639" customWidth="1"/>
    <col min="5386" max="5386" width="11.140625" style="639" customWidth="1"/>
    <col min="5387" max="5388" width="13.28515625" style="639" customWidth="1"/>
    <col min="5389" max="5389" width="13.85546875" style="639" customWidth="1"/>
    <col min="5390" max="5393" width="9.140625" style="639" customWidth="1"/>
    <col min="5394" max="5632" width="9.140625" style="639"/>
    <col min="5633" max="5633" width="46.140625" style="639" customWidth="1"/>
    <col min="5634" max="5634" width="30.7109375" style="639" customWidth="1"/>
    <col min="5635" max="5635" width="20.85546875" style="639" customWidth="1"/>
    <col min="5636" max="5637" width="20.42578125" style="639" customWidth="1"/>
    <col min="5638" max="5638" width="14.7109375" style="639" customWidth="1"/>
    <col min="5639" max="5639" width="14" style="639" customWidth="1"/>
    <col min="5640" max="5640" width="32.85546875" style="639" customWidth="1"/>
    <col min="5641" max="5641" width="11" style="639" customWidth="1"/>
    <col min="5642" max="5642" width="11.140625" style="639" customWidth="1"/>
    <col min="5643" max="5644" width="13.28515625" style="639" customWidth="1"/>
    <col min="5645" max="5645" width="13.85546875" style="639" customWidth="1"/>
    <col min="5646" max="5649" width="9.140625" style="639" customWidth="1"/>
    <col min="5650" max="5888" width="9.140625" style="639"/>
    <col min="5889" max="5889" width="46.140625" style="639" customWidth="1"/>
    <col min="5890" max="5890" width="30.7109375" style="639" customWidth="1"/>
    <col min="5891" max="5891" width="20.85546875" style="639" customWidth="1"/>
    <col min="5892" max="5893" width="20.42578125" style="639" customWidth="1"/>
    <col min="5894" max="5894" width="14.7109375" style="639" customWidth="1"/>
    <col min="5895" max="5895" width="14" style="639" customWidth="1"/>
    <col min="5896" max="5896" width="32.85546875" style="639" customWidth="1"/>
    <col min="5897" max="5897" width="11" style="639" customWidth="1"/>
    <col min="5898" max="5898" width="11.140625" style="639" customWidth="1"/>
    <col min="5899" max="5900" width="13.28515625" style="639" customWidth="1"/>
    <col min="5901" max="5901" width="13.85546875" style="639" customWidth="1"/>
    <col min="5902" max="5905" width="9.140625" style="639" customWidth="1"/>
    <col min="5906" max="6144" width="9.140625" style="639"/>
    <col min="6145" max="6145" width="46.140625" style="639" customWidth="1"/>
    <col min="6146" max="6146" width="30.7109375" style="639" customWidth="1"/>
    <col min="6147" max="6147" width="20.85546875" style="639" customWidth="1"/>
    <col min="6148" max="6149" width="20.42578125" style="639" customWidth="1"/>
    <col min="6150" max="6150" width="14.7109375" style="639" customWidth="1"/>
    <col min="6151" max="6151" width="14" style="639" customWidth="1"/>
    <col min="6152" max="6152" width="32.85546875" style="639" customWidth="1"/>
    <col min="6153" max="6153" width="11" style="639" customWidth="1"/>
    <col min="6154" max="6154" width="11.140625" style="639" customWidth="1"/>
    <col min="6155" max="6156" width="13.28515625" style="639" customWidth="1"/>
    <col min="6157" max="6157" width="13.85546875" style="639" customWidth="1"/>
    <col min="6158" max="6161" width="9.140625" style="639" customWidth="1"/>
    <col min="6162" max="6400" width="9.140625" style="639"/>
    <col min="6401" max="6401" width="46.140625" style="639" customWidth="1"/>
    <col min="6402" max="6402" width="30.7109375" style="639" customWidth="1"/>
    <col min="6403" max="6403" width="20.85546875" style="639" customWidth="1"/>
    <col min="6404" max="6405" width="20.42578125" style="639" customWidth="1"/>
    <col min="6406" max="6406" width="14.7109375" style="639" customWidth="1"/>
    <col min="6407" max="6407" width="14" style="639" customWidth="1"/>
    <col min="6408" max="6408" width="32.85546875" style="639" customWidth="1"/>
    <col min="6409" max="6409" width="11" style="639" customWidth="1"/>
    <col min="6410" max="6410" width="11.140625" style="639" customWidth="1"/>
    <col min="6411" max="6412" width="13.28515625" style="639" customWidth="1"/>
    <col min="6413" max="6413" width="13.85546875" style="639" customWidth="1"/>
    <col min="6414" max="6417" width="9.140625" style="639" customWidth="1"/>
    <col min="6418" max="6656" width="9.140625" style="639"/>
    <col min="6657" max="6657" width="46.140625" style="639" customWidth="1"/>
    <col min="6658" max="6658" width="30.7109375" style="639" customWidth="1"/>
    <col min="6659" max="6659" width="20.85546875" style="639" customWidth="1"/>
    <col min="6660" max="6661" width="20.42578125" style="639" customWidth="1"/>
    <col min="6662" max="6662" width="14.7109375" style="639" customWidth="1"/>
    <col min="6663" max="6663" width="14" style="639" customWidth="1"/>
    <col min="6664" max="6664" width="32.85546875" style="639" customWidth="1"/>
    <col min="6665" max="6665" width="11" style="639" customWidth="1"/>
    <col min="6666" max="6666" width="11.140625" style="639" customWidth="1"/>
    <col min="6667" max="6668" width="13.28515625" style="639" customWidth="1"/>
    <col min="6669" max="6669" width="13.85546875" style="639" customWidth="1"/>
    <col min="6670" max="6673" width="9.140625" style="639" customWidth="1"/>
    <col min="6674" max="6912" width="9.140625" style="639"/>
    <col min="6913" max="6913" width="46.140625" style="639" customWidth="1"/>
    <col min="6914" max="6914" width="30.7109375" style="639" customWidth="1"/>
    <col min="6915" max="6915" width="20.85546875" style="639" customWidth="1"/>
    <col min="6916" max="6917" width="20.42578125" style="639" customWidth="1"/>
    <col min="6918" max="6918" width="14.7109375" style="639" customWidth="1"/>
    <col min="6919" max="6919" width="14" style="639" customWidth="1"/>
    <col min="6920" max="6920" width="32.85546875" style="639" customWidth="1"/>
    <col min="6921" max="6921" width="11" style="639" customWidth="1"/>
    <col min="6922" max="6922" width="11.140625" style="639" customWidth="1"/>
    <col min="6923" max="6924" width="13.28515625" style="639" customWidth="1"/>
    <col min="6925" max="6925" width="13.85546875" style="639" customWidth="1"/>
    <col min="6926" max="6929" width="9.140625" style="639" customWidth="1"/>
    <col min="6930" max="7168" width="9.140625" style="639"/>
    <col min="7169" max="7169" width="46.140625" style="639" customWidth="1"/>
    <col min="7170" max="7170" width="30.7109375" style="639" customWidth="1"/>
    <col min="7171" max="7171" width="20.85546875" style="639" customWidth="1"/>
    <col min="7172" max="7173" width="20.42578125" style="639" customWidth="1"/>
    <col min="7174" max="7174" width="14.7109375" style="639" customWidth="1"/>
    <col min="7175" max="7175" width="14" style="639" customWidth="1"/>
    <col min="7176" max="7176" width="32.85546875" style="639" customWidth="1"/>
    <col min="7177" max="7177" width="11" style="639" customWidth="1"/>
    <col min="7178" max="7178" width="11.140625" style="639" customWidth="1"/>
    <col min="7179" max="7180" width="13.28515625" style="639" customWidth="1"/>
    <col min="7181" max="7181" width="13.85546875" style="639" customWidth="1"/>
    <col min="7182" max="7185" width="9.140625" style="639" customWidth="1"/>
    <col min="7186" max="7424" width="9.140625" style="639"/>
    <col min="7425" max="7425" width="46.140625" style="639" customWidth="1"/>
    <col min="7426" max="7426" width="30.7109375" style="639" customWidth="1"/>
    <col min="7427" max="7427" width="20.85546875" style="639" customWidth="1"/>
    <col min="7428" max="7429" width="20.42578125" style="639" customWidth="1"/>
    <col min="7430" max="7430" width="14.7109375" style="639" customWidth="1"/>
    <col min="7431" max="7431" width="14" style="639" customWidth="1"/>
    <col min="7432" max="7432" width="32.85546875" style="639" customWidth="1"/>
    <col min="7433" max="7433" width="11" style="639" customWidth="1"/>
    <col min="7434" max="7434" width="11.140625" style="639" customWidth="1"/>
    <col min="7435" max="7436" width="13.28515625" style="639" customWidth="1"/>
    <col min="7437" max="7437" width="13.85546875" style="639" customWidth="1"/>
    <col min="7438" max="7441" width="9.140625" style="639" customWidth="1"/>
    <col min="7442" max="7680" width="9.140625" style="639"/>
    <col min="7681" max="7681" width="46.140625" style="639" customWidth="1"/>
    <col min="7682" max="7682" width="30.7109375" style="639" customWidth="1"/>
    <col min="7683" max="7683" width="20.85546875" style="639" customWidth="1"/>
    <col min="7684" max="7685" width="20.42578125" style="639" customWidth="1"/>
    <col min="7686" max="7686" width="14.7109375" style="639" customWidth="1"/>
    <col min="7687" max="7687" width="14" style="639" customWidth="1"/>
    <col min="7688" max="7688" width="32.85546875" style="639" customWidth="1"/>
    <col min="7689" max="7689" width="11" style="639" customWidth="1"/>
    <col min="7690" max="7690" width="11.140625" style="639" customWidth="1"/>
    <col min="7691" max="7692" width="13.28515625" style="639" customWidth="1"/>
    <col min="7693" max="7693" width="13.85546875" style="639" customWidth="1"/>
    <col min="7694" max="7697" width="9.140625" style="639" customWidth="1"/>
    <col min="7698" max="7936" width="9.140625" style="639"/>
    <col min="7937" max="7937" width="46.140625" style="639" customWidth="1"/>
    <col min="7938" max="7938" width="30.7109375" style="639" customWidth="1"/>
    <col min="7939" max="7939" width="20.85546875" style="639" customWidth="1"/>
    <col min="7940" max="7941" width="20.42578125" style="639" customWidth="1"/>
    <col min="7942" max="7942" width="14.7109375" style="639" customWidth="1"/>
    <col min="7943" max="7943" width="14" style="639" customWidth="1"/>
    <col min="7944" max="7944" width="32.85546875" style="639" customWidth="1"/>
    <col min="7945" max="7945" width="11" style="639" customWidth="1"/>
    <col min="7946" max="7946" width="11.140625" style="639" customWidth="1"/>
    <col min="7947" max="7948" width="13.28515625" style="639" customWidth="1"/>
    <col min="7949" max="7949" width="13.85546875" style="639" customWidth="1"/>
    <col min="7950" max="7953" width="9.140625" style="639" customWidth="1"/>
    <col min="7954" max="8192" width="9.140625" style="639"/>
    <col min="8193" max="8193" width="46.140625" style="639" customWidth="1"/>
    <col min="8194" max="8194" width="30.7109375" style="639" customWidth="1"/>
    <col min="8195" max="8195" width="20.85546875" style="639" customWidth="1"/>
    <col min="8196" max="8197" width="20.42578125" style="639" customWidth="1"/>
    <col min="8198" max="8198" width="14.7109375" style="639" customWidth="1"/>
    <col min="8199" max="8199" width="14" style="639" customWidth="1"/>
    <col min="8200" max="8200" width="32.85546875" style="639" customWidth="1"/>
    <col min="8201" max="8201" width="11" style="639" customWidth="1"/>
    <col min="8202" max="8202" width="11.140625" style="639" customWidth="1"/>
    <col min="8203" max="8204" width="13.28515625" style="639" customWidth="1"/>
    <col min="8205" max="8205" width="13.85546875" style="639" customWidth="1"/>
    <col min="8206" max="8209" width="9.140625" style="639" customWidth="1"/>
    <col min="8210" max="8448" width="9.140625" style="639"/>
    <col min="8449" max="8449" width="46.140625" style="639" customWidth="1"/>
    <col min="8450" max="8450" width="30.7109375" style="639" customWidth="1"/>
    <col min="8451" max="8451" width="20.85546875" style="639" customWidth="1"/>
    <col min="8452" max="8453" width="20.42578125" style="639" customWidth="1"/>
    <col min="8454" max="8454" width="14.7109375" style="639" customWidth="1"/>
    <col min="8455" max="8455" width="14" style="639" customWidth="1"/>
    <col min="8456" max="8456" width="32.85546875" style="639" customWidth="1"/>
    <col min="8457" max="8457" width="11" style="639" customWidth="1"/>
    <col min="8458" max="8458" width="11.140625" style="639" customWidth="1"/>
    <col min="8459" max="8460" width="13.28515625" style="639" customWidth="1"/>
    <col min="8461" max="8461" width="13.85546875" style="639" customWidth="1"/>
    <col min="8462" max="8465" width="9.140625" style="639" customWidth="1"/>
    <col min="8466" max="8704" width="9.140625" style="639"/>
    <col min="8705" max="8705" width="46.140625" style="639" customWidth="1"/>
    <col min="8706" max="8706" width="30.7109375" style="639" customWidth="1"/>
    <col min="8707" max="8707" width="20.85546875" style="639" customWidth="1"/>
    <col min="8708" max="8709" width="20.42578125" style="639" customWidth="1"/>
    <col min="8710" max="8710" width="14.7109375" style="639" customWidth="1"/>
    <col min="8711" max="8711" width="14" style="639" customWidth="1"/>
    <col min="8712" max="8712" width="32.85546875" style="639" customWidth="1"/>
    <col min="8713" max="8713" width="11" style="639" customWidth="1"/>
    <col min="8714" max="8714" width="11.140625" style="639" customWidth="1"/>
    <col min="8715" max="8716" width="13.28515625" style="639" customWidth="1"/>
    <col min="8717" max="8717" width="13.85546875" style="639" customWidth="1"/>
    <col min="8718" max="8721" width="9.140625" style="639" customWidth="1"/>
    <col min="8722" max="8960" width="9.140625" style="639"/>
    <col min="8961" max="8961" width="46.140625" style="639" customWidth="1"/>
    <col min="8962" max="8962" width="30.7109375" style="639" customWidth="1"/>
    <col min="8963" max="8963" width="20.85546875" style="639" customWidth="1"/>
    <col min="8964" max="8965" width="20.42578125" style="639" customWidth="1"/>
    <col min="8966" max="8966" width="14.7109375" style="639" customWidth="1"/>
    <col min="8967" max="8967" width="14" style="639" customWidth="1"/>
    <col min="8968" max="8968" width="32.85546875" style="639" customWidth="1"/>
    <col min="8969" max="8969" width="11" style="639" customWidth="1"/>
    <col min="8970" max="8970" width="11.140625" style="639" customWidth="1"/>
    <col min="8971" max="8972" width="13.28515625" style="639" customWidth="1"/>
    <col min="8973" max="8973" width="13.85546875" style="639" customWidth="1"/>
    <col min="8974" max="8977" width="9.140625" style="639" customWidth="1"/>
    <col min="8978" max="9216" width="9.140625" style="639"/>
    <col min="9217" max="9217" width="46.140625" style="639" customWidth="1"/>
    <col min="9218" max="9218" width="30.7109375" style="639" customWidth="1"/>
    <col min="9219" max="9219" width="20.85546875" style="639" customWidth="1"/>
    <col min="9220" max="9221" width="20.42578125" style="639" customWidth="1"/>
    <col min="9222" max="9222" width="14.7109375" style="639" customWidth="1"/>
    <col min="9223" max="9223" width="14" style="639" customWidth="1"/>
    <col min="9224" max="9224" width="32.85546875" style="639" customWidth="1"/>
    <col min="9225" max="9225" width="11" style="639" customWidth="1"/>
    <col min="9226" max="9226" width="11.140625" style="639" customWidth="1"/>
    <col min="9227" max="9228" width="13.28515625" style="639" customWidth="1"/>
    <col min="9229" max="9229" width="13.85546875" style="639" customWidth="1"/>
    <col min="9230" max="9233" width="9.140625" style="639" customWidth="1"/>
    <col min="9234" max="9472" width="9.140625" style="639"/>
    <col min="9473" max="9473" width="46.140625" style="639" customWidth="1"/>
    <col min="9474" max="9474" width="30.7109375" style="639" customWidth="1"/>
    <col min="9475" max="9475" width="20.85546875" style="639" customWidth="1"/>
    <col min="9476" max="9477" width="20.42578125" style="639" customWidth="1"/>
    <col min="9478" max="9478" width="14.7109375" style="639" customWidth="1"/>
    <col min="9479" max="9479" width="14" style="639" customWidth="1"/>
    <col min="9480" max="9480" width="32.85546875" style="639" customWidth="1"/>
    <col min="9481" max="9481" width="11" style="639" customWidth="1"/>
    <col min="9482" max="9482" width="11.140625" style="639" customWidth="1"/>
    <col min="9483" max="9484" width="13.28515625" style="639" customWidth="1"/>
    <col min="9485" max="9485" width="13.85546875" style="639" customWidth="1"/>
    <col min="9486" max="9489" width="9.140625" style="639" customWidth="1"/>
    <col min="9490" max="9728" width="9.140625" style="639"/>
    <col min="9729" max="9729" width="46.140625" style="639" customWidth="1"/>
    <col min="9730" max="9730" width="30.7109375" style="639" customWidth="1"/>
    <col min="9731" max="9731" width="20.85546875" style="639" customWidth="1"/>
    <col min="9732" max="9733" width="20.42578125" style="639" customWidth="1"/>
    <col min="9734" max="9734" width="14.7109375" style="639" customWidth="1"/>
    <col min="9735" max="9735" width="14" style="639" customWidth="1"/>
    <col min="9736" max="9736" width="32.85546875" style="639" customWidth="1"/>
    <col min="9737" max="9737" width="11" style="639" customWidth="1"/>
    <col min="9738" max="9738" width="11.140625" style="639" customWidth="1"/>
    <col min="9739" max="9740" width="13.28515625" style="639" customWidth="1"/>
    <col min="9741" max="9741" width="13.85546875" style="639" customWidth="1"/>
    <col min="9742" max="9745" width="9.140625" style="639" customWidth="1"/>
    <col min="9746" max="9984" width="9.140625" style="639"/>
    <col min="9985" max="9985" width="46.140625" style="639" customWidth="1"/>
    <col min="9986" max="9986" width="30.7109375" style="639" customWidth="1"/>
    <col min="9987" max="9987" width="20.85546875" style="639" customWidth="1"/>
    <col min="9988" max="9989" width="20.42578125" style="639" customWidth="1"/>
    <col min="9990" max="9990" width="14.7109375" style="639" customWidth="1"/>
    <col min="9991" max="9991" width="14" style="639" customWidth="1"/>
    <col min="9992" max="9992" width="32.85546875" style="639" customWidth="1"/>
    <col min="9993" max="9993" width="11" style="639" customWidth="1"/>
    <col min="9994" max="9994" width="11.140625" style="639" customWidth="1"/>
    <col min="9995" max="9996" width="13.28515625" style="639" customWidth="1"/>
    <col min="9997" max="9997" width="13.85546875" style="639" customWidth="1"/>
    <col min="9998" max="10001" width="9.140625" style="639" customWidth="1"/>
    <col min="10002" max="10240" width="9.140625" style="639"/>
    <col min="10241" max="10241" width="46.140625" style="639" customWidth="1"/>
    <col min="10242" max="10242" width="30.7109375" style="639" customWidth="1"/>
    <col min="10243" max="10243" width="20.85546875" style="639" customWidth="1"/>
    <col min="10244" max="10245" width="20.42578125" style="639" customWidth="1"/>
    <col min="10246" max="10246" width="14.7109375" style="639" customWidth="1"/>
    <col min="10247" max="10247" width="14" style="639" customWidth="1"/>
    <col min="10248" max="10248" width="32.85546875" style="639" customWidth="1"/>
    <col min="10249" max="10249" width="11" style="639" customWidth="1"/>
    <col min="10250" max="10250" width="11.140625" style="639" customWidth="1"/>
    <col min="10251" max="10252" width="13.28515625" style="639" customWidth="1"/>
    <col min="10253" max="10253" width="13.85546875" style="639" customWidth="1"/>
    <col min="10254" max="10257" width="9.140625" style="639" customWidth="1"/>
    <col min="10258" max="10496" width="9.140625" style="639"/>
    <col min="10497" max="10497" width="46.140625" style="639" customWidth="1"/>
    <col min="10498" max="10498" width="30.7109375" style="639" customWidth="1"/>
    <col min="10499" max="10499" width="20.85546875" style="639" customWidth="1"/>
    <col min="10500" max="10501" width="20.42578125" style="639" customWidth="1"/>
    <col min="10502" max="10502" width="14.7109375" style="639" customWidth="1"/>
    <col min="10503" max="10503" width="14" style="639" customWidth="1"/>
    <col min="10504" max="10504" width="32.85546875" style="639" customWidth="1"/>
    <col min="10505" max="10505" width="11" style="639" customWidth="1"/>
    <col min="10506" max="10506" width="11.140625" style="639" customWidth="1"/>
    <col min="10507" max="10508" width="13.28515625" style="639" customWidth="1"/>
    <col min="10509" max="10509" width="13.85546875" style="639" customWidth="1"/>
    <col min="10510" max="10513" width="9.140625" style="639" customWidth="1"/>
    <col min="10514" max="10752" width="9.140625" style="639"/>
    <col min="10753" max="10753" width="46.140625" style="639" customWidth="1"/>
    <col min="10754" max="10754" width="30.7109375" style="639" customWidth="1"/>
    <col min="10755" max="10755" width="20.85546875" style="639" customWidth="1"/>
    <col min="10756" max="10757" width="20.42578125" style="639" customWidth="1"/>
    <col min="10758" max="10758" width="14.7109375" style="639" customWidth="1"/>
    <col min="10759" max="10759" width="14" style="639" customWidth="1"/>
    <col min="10760" max="10760" width="32.85546875" style="639" customWidth="1"/>
    <col min="10761" max="10761" width="11" style="639" customWidth="1"/>
    <col min="10762" max="10762" width="11.140625" style="639" customWidth="1"/>
    <col min="10763" max="10764" width="13.28515625" style="639" customWidth="1"/>
    <col min="10765" max="10765" width="13.85546875" style="639" customWidth="1"/>
    <col min="10766" max="10769" width="9.140625" style="639" customWidth="1"/>
    <col min="10770" max="11008" width="9.140625" style="639"/>
    <col min="11009" max="11009" width="46.140625" style="639" customWidth="1"/>
    <col min="11010" max="11010" width="30.7109375" style="639" customWidth="1"/>
    <col min="11011" max="11011" width="20.85546875" style="639" customWidth="1"/>
    <col min="11012" max="11013" width="20.42578125" style="639" customWidth="1"/>
    <col min="11014" max="11014" width="14.7109375" style="639" customWidth="1"/>
    <col min="11015" max="11015" width="14" style="639" customWidth="1"/>
    <col min="11016" max="11016" width="32.85546875" style="639" customWidth="1"/>
    <col min="11017" max="11017" width="11" style="639" customWidth="1"/>
    <col min="11018" max="11018" width="11.140625" style="639" customWidth="1"/>
    <col min="11019" max="11020" width="13.28515625" style="639" customWidth="1"/>
    <col min="11021" max="11021" width="13.85546875" style="639" customWidth="1"/>
    <col min="11022" max="11025" width="9.140625" style="639" customWidth="1"/>
    <col min="11026" max="11264" width="9.140625" style="639"/>
    <col min="11265" max="11265" width="46.140625" style="639" customWidth="1"/>
    <col min="11266" max="11266" width="30.7109375" style="639" customWidth="1"/>
    <col min="11267" max="11267" width="20.85546875" style="639" customWidth="1"/>
    <col min="11268" max="11269" width="20.42578125" style="639" customWidth="1"/>
    <col min="11270" max="11270" width="14.7109375" style="639" customWidth="1"/>
    <col min="11271" max="11271" width="14" style="639" customWidth="1"/>
    <col min="11272" max="11272" width="32.85546875" style="639" customWidth="1"/>
    <col min="11273" max="11273" width="11" style="639" customWidth="1"/>
    <col min="11274" max="11274" width="11.140625" style="639" customWidth="1"/>
    <col min="11275" max="11276" width="13.28515625" style="639" customWidth="1"/>
    <col min="11277" max="11277" width="13.85546875" style="639" customWidth="1"/>
    <col min="11278" max="11281" width="9.140625" style="639" customWidth="1"/>
    <col min="11282" max="11520" width="9.140625" style="639"/>
    <col min="11521" max="11521" width="46.140625" style="639" customWidth="1"/>
    <col min="11522" max="11522" width="30.7109375" style="639" customWidth="1"/>
    <col min="11523" max="11523" width="20.85546875" style="639" customWidth="1"/>
    <col min="11524" max="11525" width="20.42578125" style="639" customWidth="1"/>
    <col min="11526" max="11526" width="14.7109375" style="639" customWidth="1"/>
    <col min="11527" max="11527" width="14" style="639" customWidth="1"/>
    <col min="11528" max="11528" width="32.85546875" style="639" customWidth="1"/>
    <col min="11529" max="11529" width="11" style="639" customWidth="1"/>
    <col min="11530" max="11530" width="11.140625" style="639" customWidth="1"/>
    <col min="11531" max="11532" width="13.28515625" style="639" customWidth="1"/>
    <col min="11533" max="11533" width="13.85546875" style="639" customWidth="1"/>
    <col min="11534" max="11537" width="9.140625" style="639" customWidth="1"/>
    <col min="11538" max="11776" width="9.140625" style="639"/>
    <col min="11777" max="11777" width="46.140625" style="639" customWidth="1"/>
    <col min="11778" max="11778" width="30.7109375" style="639" customWidth="1"/>
    <col min="11779" max="11779" width="20.85546875" style="639" customWidth="1"/>
    <col min="11780" max="11781" width="20.42578125" style="639" customWidth="1"/>
    <col min="11782" max="11782" width="14.7109375" style="639" customWidth="1"/>
    <col min="11783" max="11783" width="14" style="639" customWidth="1"/>
    <col min="11784" max="11784" width="32.85546875" style="639" customWidth="1"/>
    <col min="11785" max="11785" width="11" style="639" customWidth="1"/>
    <col min="11786" max="11786" width="11.140625" style="639" customWidth="1"/>
    <col min="11787" max="11788" width="13.28515625" style="639" customWidth="1"/>
    <col min="11789" max="11789" width="13.85546875" style="639" customWidth="1"/>
    <col min="11790" max="11793" width="9.140625" style="639" customWidth="1"/>
    <col min="11794" max="12032" width="9.140625" style="639"/>
    <col min="12033" max="12033" width="46.140625" style="639" customWidth="1"/>
    <col min="12034" max="12034" width="30.7109375" style="639" customWidth="1"/>
    <col min="12035" max="12035" width="20.85546875" style="639" customWidth="1"/>
    <col min="12036" max="12037" width="20.42578125" style="639" customWidth="1"/>
    <col min="12038" max="12038" width="14.7109375" style="639" customWidth="1"/>
    <col min="12039" max="12039" width="14" style="639" customWidth="1"/>
    <col min="12040" max="12040" width="32.85546875" style="639" customWidth="1"/>
    <col min="12041" max="12041" width="11" style="639" customWidth="1"/>
    <col min="12042" max="12042" width="11.140625" style="639" customWidth="1"/>
    <col min="12043" max="12044" width="13.28515625" style="639" customWidth="1"/>
    <col min="12045" max="12045" width="13.85546875" style="639" customWidth="1"/>
    <col min="12046" max="12049" width="9.140625" style="639" customWidth="1"/>
    <col min="12050" max="12288" width="9.140625" style="639"/>
    <col min="12289" max="12289" width="46.140625" style="639" customWidth="1"/>
    <col min="12290" max="12290" width="30.7109375" style="639" customWidth="1"/>
    <col min="12291" max="12291" width="20.85546875" style="639" customWidth="1"/>
    <col min="12292" max="12293" width="20.42578125" style="639" customWidth="1"/>
    <col min="12294" max="12294" width="14.7109375" style="639" customWidth="1"/>
    <col min="12295" max="12295" width="14" style="639" customWidth="1"/>
    <col min="12296" max="12296" width="32.85546875" style="639" customWidth="1"/>
    <col min="12297" max="12297" width="11" style="639" customWidth="1"/>
    <col min="12298" max="12298" width="11.140625" style="639" customWidth="1"/>
    <col min="12299" max="12300" width="13.28515625" style="639" customWidth="1"/>
    <col min="12301" max="12301" width="13.85546875" style="639" customWidth="1"/>
    <col min="12302" max="12305" width="9.140625" style="639" customWidth="1"/>
    <col min="12306" max="12544" width="9.140625" style="639"/>
    <col min="12545" max="12545" width="46.140625" style="639" customWidth="1"/>
    <col min="12546" max="12546" width="30.7109375" style="639" customWidth="1"/>
    <col min="12547" max="12547" width="20.85546875" style="639" customWidth="1"/>
    <col min="12548" max="12549" width="20.42578125" style="639" customWidth="1"/>
    <col min="12550" max="12550" width="14.7109375" style="639" customWidth="1"/>
    <col min="12551" max="12551" width="14" style="639" customWidth="1"/>
    <col min="12552" max="12552" width="32.85546875" style="639" customWidth="1"/>
    <col min="12553" max="12553" width="11" style="639" customWidth="1"/>
    <col min="12554" max="12554" width="11.140625" style="639" customWidth="1"/>
    <col min="12555" max="12556" width="13.28515625" style="639" customWidth="1"/>
    <col min="12557" max="12557" width="13.85546875" style="639" customWidth="1"/>
    <col min="12558" max="12561" width="9.140625" style="639" customWidth="1"/>
    <col min="12562" max="12800" width="9.140625" style="639"/>
    <col min="12801" max="12801" width="46.140625" style="639" customWidth="1"/>
    <col min="12802" max="12802" width="30.7109375" style="639" customWidth="1"/>
    <col min="12803" max="12803" width="20.85546875" style="639" customWidth="1"/>
    <col min="12804" max="12805" width="20.42578125" style="639" customWidth="1"/>
    <col min="12806" max="12806" width="14.7109375" style="639" customWidth="1"/>
    <col min="12807" max="12807" width="14" style="639" customWidth="1"/>
    <col min="12808" max="12808" width="32.85546875" style="639" customWidth="1"/>
    <col min="12809" max="12809" width="11" style="639" customWidth="1"/>
    <col min="12810" max="12810" width="11.140625" style="639" customWidth="1"/>
    <col min="12811" max="12812" width="13.28515625" style="639" customWidth="1"/>
    <col min="12813" max="12813" width="13.85546875" style="639" customWidth="1"/>
    <col min="12814" max="12817" width="9.140625" style="639" customWidth="1"/>
    <col min="12818" max="13056" width="9.140625" style="639"/>
    <col min="13057" max="13057" width="46.140625" style="639" customWidth="1"/>
    <col min="13058" max="13058" width="30.7109375" style="639" customWidth="1"/>
    <col min="13059" max="13059" width="20.85546875" style="639" customWidth="1"/>
    <col min="13060" max="13061" width="20.42578125" style="639" customWidth="1"/>
    <col min="13062" max="13062" width="14.7109375" style="639" customWidth="1"/>
    <col min="13063" max="13063" width="14" style="639" customWidth="1"/>
    <col min="13064" max="13064" width="32.85546875" style="639" customWidth="1"/>
    <col min="13065" max="13065" width="11" style="639" customWidth="1"/>
    <col min="13066" max="13066" width="11.140625" style="639" customWidth="1"/>
    <col min="13067" max="13068" width="13.28515625" style="639" customWidth="1"/>
    <col min="13069" max="13069" width="13.85546875" style="639" customWidth="1"/>
    <col min="13070" max="13073" width="9.140625" style="639" customWidth="1"/>
    <col min="13074" max="13312" width="9.140625" style="639"/>
    <col min="13313" max="13313" width="46.140625" style="639" customWidth="1"/>
    <col min="13314" max="13314" width="30.7109375" style="639" customWidth="1"/>
    <col min="13315" max="13315" width="20.85546875" style="639" customWidth="1"/>
    <col min="13316" max="13317" width="20.42578125" style="639" customWidth="1"/>
    <col min="13318" max="13318" width="14.7109375" style="639" customWidth="1"/>
    <col min="13319" max="13319" width="14" style="639" customWidth="1"/>
    <col min="13320" max="13320" width="32.85546875" style="639" customWidth="1"/>
    <col min="13321" max="13321" width="11" style="639" customWidth="1"/>
    <col min="13322" max="13322" width="11.140625" style="639" customWidth="1"/>
    <col min="13323" max="13324" width="13.28515625" style="639" customWidth="1"/>
    <col min="13325" max="13325" width="13.85546875" style="639" customWidth="1"/>
    <col min="13326" max="13329" width="9.140625" style="639" customWidth="1"/>
    <col min="13330" max="13568" width="9.140625" style="639"/>
    <col min="13569" max="13569" width="46.140625" style="639" customWidth="1"/>
    <col min="13570" max="13570" width="30.7109375" style="639" customWidth="1"/>
    <col min="13571" max="13571" width="20.85546875" style="639" customWidth="1"/>
    <col min="13572" max="13573" width="20.42578125" style="639" customWidth="1"/>
    <col min="13574" max="13574" width="14.7109375" style="639" customWidth="1"/>
    <col min="13575" max="13575" width="14" style="639" customWidth="1"/>
    <col min="13576" max="13576" width="32.85546875" style="639" customWidth="1"/>
    <col min="13577" max="13577" width="11" style="639" customWidth="1"/>
    <col min="13578" max="13578" width="11.140625" style="639" customWidth="1"/>
    <col min="13579" max="13580" width="13.28515625" style="639" customWidth="1"/>
    <col min="13581" max="13581" width="13.85546875" style="639" customWidth="1"/>
    <col min="13582" max="13585" width="9.140625" style="639" customWidth="1"/>
    <col min="13586" max="13824" width="9.140625" style="639"/>
    <col min="13825" max="13825" width="46.140625" style="639" customWidth="1"/>
    <col min="13826" max="13826" width="30.7109375" style="639" customWidth="1"/>
    <col min="13827" max="13827" width="20.85546875" style="639" customWidth="1"/>
    <col min="13828" max="13829" width="20.42578125" style="639" customWidth="1"/>
    <col min="13830" max="13830" width="14.7109375" style="639" customWidth="1"/>
    <col min="13831" max="13831" width="14" style="639" customWidth="1"/>
    <col min="13832" max="13832" width="32.85546875" style="639" customWidth="1"/>
    <col min="13833" max="13833" width="11" style="639" customWidth="1"/>
    <col min="13834" max="13834" width="11.140625" style="639" customWidth="1"/>
    <col min="13835" max="13836" width="13.28515625" style="639" customWidth="1"/>
    <col min="13837" max="13837" width="13.85546875" style="639" customWidth="1"/>
    <col min="13838" max="13841" width="9.140625" style="639" customWidth="1"/>
    <col min="13842" max="14080" width="9.140625" style="639"/>
    <col min="14081" max="14081" width="46.140625" style="639" customWidth="1"/>
    <col min="14082" max="14082" width="30.7109375" style="639" customWidth="1"/>
    <col min="14083" max="14083" width="20.85546875" style="639" customWidth="1"/>
    <col min="14084" max="14085" width="20.42578125" style="639" customWidth="1"/>
    <col min="14086" max="14086" width="14.7109375" style="639" customWidth="1"/>
    <col min="14087" max="14087" width="14" style="639" customWidth="1"/>
    <col min="14088" max="14088" width="32.85546875" style="639" customWidth="1"/>
    <col min="14089" max="14089" width="11" style="639" customWidth="1"/>
    <col min="14090" max="14090" width="11.140625" style="639" customWidth="1"/>
    <col min="14091" max="14092" width="13.28515625" style="639" customWidth="1"/>
    <col min="14093" max="14093" width="13.85546875" style="639" customWidth="1"/>
    <col min="14094" max="14097" width="9.140625" style="639" customWidth="1"/>
    <col min="14098" max="14336" width="9.140625" style="639"/>
    <col min="14337" max="14337" width="46.140625" style="639" customWidth="1"/>
    <col min="14338" max="14338" width="30.7109375" style="639" customWidth="1"/>
    <col min="14339" max="14339" width="20.85546875" style="639" customWidth="1"/>
    <col min="14340" max="14341" width="20.42578125" style="639" customWidth="1"/>
    <col min="14342" max="14342" width="14.7109375" style="639" customWidth="1"/>
    <col min="14343" max="14343" width="14" style="639" customWidth="1"/>
    <col min="14344" max="14344" width="32.85546875" style="639" customWidth="1"/>
    <col min="14345" max="14345" width="11" style="639" customWidth="1"/>
    <col min="14346" max="14346" width="11.140625" style="639" customWidth="1"/>
    <col min="14347" max="14348" width="13.28515625" style="639" customWidth="1"/>
    <col min="14349" max="14349" width="13.85546875" style="639" customWidth="1"/>
    <col min="14350" max="14353" width="9.140625" style="639" customWidth="1"/>
    <col min="14354" max="14592" width="9.140625" style="639"/>
    <col min="14593" max="14593" width="46.140625" style="639" customWidth="1"/>
    <col min="14594" max="14594" width="30.7109375" style="639" customWidth="1"/>
    <col min="14595" max="14595" width="20.85546875" style="639" customWidth="1"/>
    <col min="14596" max="14597" width="20.42578125" style="639" customWidth="1"/>
    <col min="14598" max="14598" width="14.7109375" style="639" customWidth="1"/>
    <col min="14599" max="14599" width="14" style="639" customWidth="1"/>
    <col min="14600" max="14600" width="32.85546875" style="639" customWidth="1"/>
    <col min="14601" max="14601" width="11" style="639" customWidth="1"/>
    <col min="14602" max="14602" width="11.140625" style="639" customWidth="1"/>
    <col min="14603" max="14604" width="13.28515625" style="639" customWidth="1"/>
    <col min="14605" max="14605" width="13.85546875" style="639" customWidth="1"/>
    <col min="14606" max="14609" width="9.140625" style="639" customWidth="1"/>
    <col min="14610" max="14848" width="9.140625" style="639"/>
    <col min="14849" max="14849" width="46.140625" style="639" customWidth="1"/>
    <col min="14850" max="14850" width="30.7109375" style="639" customWidth="1"/>
    <col min="14851" max="14851" width="20.85546875" style="639" customWidth="1"/>
    <col min="14852" max="14853" width="20.42578125" style="639" customWidth="1"/>
    <col min="14854" max="14854" width="14.7109375" style="639" customWidth="1"/>
    <col min="14855" max="14855" width="14" style="639" customWidth="1"/>
    <col min="14856" max="14856" width="32.85546875" style="639" customWidth="1"/>
    <col min="14857" max="14857" width="11" style="639" customWidth="1"/>
    <col min="14858" max="14858" width="11.140625" style="639" customWidth="1"/>
    <col min="14859" max="14860" width="13.28515625" style="639" customWidth="1"/>
    <col min="14861" max="14861" width="13.85546875" style="639" customWidth="1"/>
    <col min="14862" max="14865" width="9.140625" style="639" customWidth="1"/>
    <col min="14866" max="15104" width="9.140625" style="639"/>
    <col min="15105" max="15105" width="46.140625" style="639" customWidth="1"/>
    <col min="15106" max="15106" width="30.7109375" style="639" customWidth="1"/>
    <col min="15107" max="15107" width="20.85546875" style="639" customWidth="1"/>
    <col min="15108" max="15109" width="20.42578125" style="639" customWidth="1"/>
    <col min="15110" max="15110" width="14.7109375" style="639" customWidth="1"/>
    <col min="15111" max="15111" width="14" style="639" customWidth="1"/>
    <col min="15112" max="15112" width="32.85546875" style="639" customWidth="1"/>
    <col min="15113" max="15113" width="11" style="639" customWidth="1"/>
    <col min="15114" max="15114" width="11.140625" style="639" customWidth="1"/>
    <col min="15115" max="15116" width="13.28515625" style="639" customWidth="1"/>
    <col min="15117" max="15117" width="13.85546875" style="639" customWidth="1"/>
    <col min="15118" max="15121" width="9.140625" style="639" customWidth="1"/>
    <col min="15122" max="15360" width="9.140625" style="639"/>
    <col min="15361" max="15361" width="46.140625" style="639" customWidth="1"/>
    <col min="15362" max="15362" width="30.7109375" style="639" customWidth="1"/>
    <col min="15363" max="15363" width="20.85546875" style="639" customWidth="1"/>
    <col min="15364" max="15365" width="20.42578125" style="639" customWidth="1"/>
    <col min="15366" max="15366" width="14.7109375" style="639" customWidth="1"/>
    <col min="15367" max="15367" width="14" style="639" customWidth="1"/>
    <col min="15368" max="15368" width="32.85546875" style="639" customWidth="1"/>
    <col min="15369" max="15369" width="11" style="639" customWidth="1"/>
    <col min="15370" max="15370" width="11.140625" style="639" customWidth="1"/>
    <col min="15371" max="15372" width="13.28515625" style="639" customWidth="1"/>
    <col min="15373" max="15373" width="13.85546875" style="639" customWidth="1"/>
    <col min="15374" max="15377" width="9.140625" style="639" customWidth="1"/>
    <col min="15378" max="15616" width="9.140625" style="639"/>
    <col min="15617" max="15617" width="46.140625" style="639" customWidth="1"/>
    <col min="15618" max="15618" width="30.7109375" style="639" customWidth="1"/>
    <col min="15619" max="15619" width="20.85546875" style="639" customWidth="1"/>
    <col min="15620" max="15621" width="20.42578125" style="639" customWidth="1"/>
    <col min="15622" max="15622" width="14.7109375" style="639" customWidth="1"/>
    <col min="15623" max="15623" width="14" style="639" customWidth="1"/>
    <col min="15624" max="15624" width="32.85546875" style="639" customWidth="1"/>
    <col min="15625" max="15625" width="11" style="639" customWidth="1"/>
    <col min="15626" max="15626" width="11.140625" style="639" customWidth="1"/>
    <col min="15627" max="15628" width="13.28515625" style="639" customWidth="1"/>
    <col min="15629" max="15629" width="13.85546875" style="639" customWidth="1"/>
    <col min="15630" max="15633" width="9.140625" style="639" customWidth="1"/>
    <col min="15634" max="15872" width="9.140625" style="639"/>
    <col min="15873" max="15873" width="46.140625" style="639" customWidth="1"/>
    <col min="15874" max="15874" width="30.7109375" style="639" customWidth="1"/>
    <col min="15875" max="15875" width="20.85546875" style="639" customWidth="1"/>
    <col min="15876" max="15877" width="20.42578125" style="639" customWidth="1"/>
    <col min="15878" max="15878" width="14.7109375" style="639" customWidth="1"/>
    <col min="15879" max="15879" width="14" style="639" customWidth="1"/>
    <col min="15880" max="15880" width="32.85546875" style="639" customWidth="1"/>
    <col min="15881" max="15881" width="11" style="639" customWidth="1"/>
    <col min="15882" max="15882" width="11.140625" style="639" customWidth="1"/>
    <col min="15883" max="15884" width="13.28515625" style="639" customWidth="1"/>
    <col min="15885" max="15885" width="13.85546875" style="639" customWidth="1"/>
    <col min="15886" max="15889" width="9.140625" style="639" customWidth="1"/>
    <col min="15890" max="16128" width="9.140625" style="639"/>
    <col min="16129" max="16129" width="46.140625" style="639" customWidth="1"/>
    <col min="16130" max="16130" width="30.7109375" style="639" customWidth="1"/>
    <col min="16131" max="16131" width="20.85546875" style="639" customWidth="1"/>
    <col min="16132" max="16133" width="20.42578125" style="639" customWidth="1"/>
    <col min="16134" max="16134" width="14.7109375" style="639" customWidth="1"/>
    <col min="16135" max="16135" width="14" style="639" customWidth="1"/>
    <col min="16136" max="16136" width="32.85546875" style="639" customWidth="1"/>
    <col min="16137" max="16137" width="11" style="639" customWidth="1"/>
    <col min="16138" max="16138" width="11.140625" style="639" customWidth="1"/>
    <col min="16139" max="16140" width="13.28515625" style="639" customWidth="1"/>
    <col min="16141" max="16141" width="13.85546875" style="639" customWidth="1"/>
    <col min="16142" max="16145" width="9.140625" style="639" customWidth="1"/>
    <col min="16146" max="16384" width="9.140625" style="639"/>
  </cols>
  <sheetData>
    <row r="1" spans="1:9" s="624" customFormat="1" ht="12">
      <c r="A1" s="623"/>
      <c r="B1" s="623"/>
      <c r="G1" s="625" t="s">
        <v>221</v>
      </c>
      <c r="I1" s="626"/>
    </row>
    <row r="2" spans="1:9" s="624" customFormat="1" ht="12">
      <c r="A2" s="623"/>
      <c r="B2" s="623"/>
      <c r="G2" s="625" t="s">
        <v>222</v>
      </c>
      <c r="I2" s="626"/>
    </row>
    <row r="3" spans="1:9" s="624" customFormat="1" ht="12">
      <c r="A3" s="623"/>
      <c r="B3" s="623"/>
      <c r="G3" s="625" t="s">
        <v>223</v>
      </c>
      <c r="I3" s="626"/>
    </row>
    <row r="4" spans="1:9" s="624" customFormat="1" ht="13.5" customHeight="1">
      <c r="A4" s="623"/>
      <c r="B4" s="623"/>
      <c r="G4" s="625" t="s">
        <v>224</v>
      </c>
      <c r="I4" s="626"/>
    </row>
    <row r="5" spans="1:9" s="624" customFormat="1" ht="13.5" customHeight="1">
      <c r="A5" s="623"/>
      <c r="B5" s="627"/>
      <c r="G5" s="625" t="s">
        <v>225</v>
      </c>
      <c r="I5" s="626"/>
    </row>
    <row r="6" spans="1:9" s="42" customFormat="1">
      <c r="A6" s="628"/>
      <c r="B6" s="629"/>
      <c r="C6" s="630"/>
      <c r="D6" s="630"/>
      <c r="G6" s="632" t="s">
        <v>226</v>
      </c>
      <c r="I6" s="631"/>
    </row>
    <row r="7" spans="1:9" s="42" customFormat="1">
      <c r="A7" s="628"/>
      <c r="B7" s="629"/>
      <c r="C7" s="630"/>
      <c r="D7" s="630"/>
      <c r="G7" s="632"/>
      <c r="I7" s="631"/>
    </row>
    <row r="8" spans="1:9" s="42" customFormat="1">
      <c r="A8" s="628"/>
      <c r="B8" s="629"/>
      <c r="C8" s="630"/>
      <c r="D8" s="630"/>
      <c r="G8" s="632"/>
      <c r="I8" s="631"/>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644" customFormat="1" ht="15.75"/>
    <row r="14" spans="1:9" s="644" customFormat="1" ht="19.5" customHeight="1">
      <c r="D14" s="1140" t="s">
        <v>477</v>
      </c>
      <c r="E14" s="1140"/>
      <c r="F14" s="1140"/>
      <c r="G14" s="1140"/>
    </row>
    <row r="15" spans="1:9" s="5" customFormat="1" ht="15.75">
      <c r="D15" s="991" t="s">
        <v>437</v>
      </c>
      <c r="E15" s="991"/>
      <c r="F15" s="991"/>
      <c r="G15" s="991"/>
    </row>
    <row r="16" spans="1:9" s="5" customFormat="1" ht="15.75">
      <c r="D16" s="991" t="s">
        <v>191</v>
      </c>
      <c r="E16" s="991"/>
      <c r="F16" s="991"/>
      <c r="G16" s="991"/>
    </row>
    <row r="17" spans="1:13" s="5" customFormat="1" ht="15.75">
      <c r="D17" s="991" t="s">
        <v>462</v>
      </c>
      <c r="E17" s="991"/>
      <c r="F17" s="991"/>
      <c r="G17" s="991"/>
    </row>
    <row r="18" spans="1:13" s="5" customFormat="1" ht="15.75">
      <c r="F18" s="5" t="s">
        <v>27</v>
      </c>
    </row>
    <row r="19" spans="1:13" s="643" customFormat="1" ht="15.75">
      <c r="A19" s="987" t="s">
        <v>2</v>
      </c>
      <c r="B19" s="987"/>
      <c r="C19" s="987"/>
      <c r="D19" s="987"/>
      <c r="E19" s="987"/>
      <c r="F19" s="987"/>
      <c r="G19" s="987"/>
      <c r="H19" s="658"/>
    </row>
    <row r="20" spans="1:13" s="643" customFormat="1" ht="15.75">
      <c r="A20" s="988" t="s">
        <v>192</v>
      </c>
      <c r="B20" s="988"/>
      <c r="C20" s="988"/>
      <c r="D20" s="988"/>
      <c r="E20" s="988"/>
      <c r="F20" s="988"/>
      <c r="G20" s="988"/>
      <c r="H20" s="658"/>
    </row>
    <row r="21" spans="1:13" s="643" customFormat="1" ht="15.75">
      <c r="A21" s="989"/>
      <c r="B21" s="989"/>
      <c r="C21" s="989"/>
      <c r="D21" s="989"/>
      <c r="E21" s="989"/>
      <c r="F21" s="989"/>
      <c r="G21" s="989"/>
      <c r="H21" s="658"/>
    </row>
    <row r="22" spans="1:13" s="643" customFormat="1" ht="15" customHeight="1">
      <c r="A22" s="987" t="s">
        <v>28</v>
      </c>
      <c r="B22" s="987"/>
      <c r="C22" s="987"/>
      <c r="D22" s="987"/>
      <c r="E22" s="987"/>
      <c r="F22" s="987"/>
      <c r="G22" s="987"/>
      <c r="H22" s="658"/>
    </row>
    <row r="23" spans="1:13" ht="18" customHeight="1">
      <c r="A23" s="636"/>
      <c r="B23" s="636"/>
      <c r="C23" s="659"/>
      <c r="D23" s="659"/>
      <c r="E23" s="659"/>
      <c r="F23" s="659"/>
      <c r="G23" s="659"/>
      <c r="H23" s="659"/>
      <c r="J23" s="638"/>
      <c r="K23" s="638"/>
      <c r="L23" s="638"/>
      <c r="M23" s="638"/>
    </row>
    <row r="24" spans="1:13" ht="39.200000000000003" customHeight="1">
      <c r="A24" s="986" t="s">
        <v>107</v>
      </c>
      <c r="B24" s="986"/>
      <c r="C24" s="986"/>
      <c r="D24" s="986"/>
      <c r="E24" s="986"/>
      <c r="F24" s="986"/>
      <c r="G24" s="986"/>
      <c r="H24" s="636"/>
      <c r="J24" s="638"/>
      <c r="K24" s="638"/>
      <c r="L24" s="638"/>
      <c r="M24" s="638"/>
    </row>
    <row r="25" spans="1:13" s="789" customFormat="1" ht="19.5" customHeight="1">
      <c r="A25" s="938" t="s">
        <v>480</v>
      </c>
      <c r="B25" s="938"/>
      <c r="C25" s="938"/>
      <c r="D25" s="938"/>
      <c r="E25" s="938"/>
      <c r="F25" s="938"/>
      <c r="G25" s="938"/>
    </row>
    <row r="26" spans="1:13" s="643" customFormat="1" ht="78.400000000000006" customHeight="1">
      <c r="A26" s="996" t="s">
        <v>135</v>
      </c>
      <c r="B26" s="996"/>
      <c r="C26" s="996"/>
      <c r="D26" s="996"/>
      <c r="E26" s="996"/>
      <c r="F26" s="996"/>
      <c r="G26" s="996"/>
      <c r="H26" s="640"/>
      <c r="I26" s="641"/>
      <c r="J26" s="642"/>
      <c r="K26" s="642"/>
      <c r="L26" s="642"/>
    </row>
    <row r="27" spans="1:13" s="645" customFormat="1" ht="17.25" customHeight="1">
      <c r="A27" s="644" t="s">
        <v>3</v>
      </c>
    </row>
    <row r="28" spans="1:13" s="645" customFormat="1" ht="15.75" customHeight="1">
      <c r="A28" s="997" t="s">
        <v>272</v>
      </c>
      <c r="B28" s="997"/>
      <c r="C28" s="997"/>
      <c r="D28" s="997"/>
      <c r="E28" s="997"/>
      <c r="F28" s="997"/>
      <c r="G28" s="997"/>
    </row>
    <row r="29" spans="1:13" s="645" customFormat="1" ht="30" customHeight="1">
      <c r="A29" s="998" t="s">
        <v>502</v>
      </c>
      <c r="B29" s="998"/>
      <c r="C29" s="998"/>
      <c r="D29" s="998"/>
      <c r="E29" s="998"/>
      <c r="F29" s="998"/>
      <c r="G29" s="998"/>
    </row>
    <row r="30" spans="1:13" s="645" customFormat="1" ht="16.7" customHeight="1">
      <c r="A30" s="644" t="s">
        <v>130</v>
      </c>
    </row>
    <row r="31" spans="1:13" s="645" customFormat="1" ht="15.75">
      <c r="A31" s="644" t="s">
        <v>131</v>
      </c>
    </row>
    <row r="32" spans="1:13" ht="32.450000000000003" customHeight="1">
      <c r="A32" s="996" t="s">
        <v>187</v>
      </c>
      <c r="B32" s="996"/>
      <c r="C32" s="996"/>
      <c r="D32" s="996"/>
      <c r="E32" s="996"/>
      <c r="F32" s="996"/>
      <c r="G32" s="996"/>
      <c r="H32" s="636"/>
      <c r="I32" s="646"/>
      <c r="J32" s="647"/>
      <c r="K32" s="647"/>
      <c r="L32" s="647"/>
    </row>
    <row r="33" spans="1:13" s="645" customFormat="1" ht="15.6" customHeight="1">
      <c r="A33" s="945" t="s">
        <v>374</v>
      </c>
      <c r="B33" s="946"/>
      <c r="C33" s="946"/>
      <c r="D33" s="946"/>
      <c r="E33" s="946"/>
      <c r="F33" s="946"/>
      <c r="G33" s="946"/>
    </row>
    <row r="34" spans="1:13" s="133" customFormat="1" ht="20.25" customHeight="1">
      <c r="A34" s="999" t="s">
        <v>59</v>
      </c>
      <c r="B34" s="999"/>
      <c r="C34" s="999"/>
      <c r="D34" s="999" t="s">
        <v>7</v>
      </c>
      <c r="E34" s="999" t="s">
        <v>60</v>
      </c>
      <c r="F34" s="999"/>
      <c r="G34" s="999"/>
    </row>
    <row r="35" spans="1:13" s="133" customFormat="1" ht="19.5" customHeight="1">
      <c r="A35" s="999"/>
      <c r="B35" s="999"/>
      <c r="C35" s="999"/>
      <c r="D35" s="999"/>
      <c r="E35" s="649" t="s">
        <v>13</v>
      </c>
      <c r="F35" s="649" t="s">
        <v>14</v>
      </c>
      <c r="G35" s="649" t="s">
        <v>30</v>
      </c>
    </row>
    <row r="36" spans="1:13" s="133" customFormat="1" ht="19.5" customHeight="1">
      <c r="A36" s="1000" t="s">
        <v>110</v>
      </c>
      <c r="B36" s="1001"/>
      <c r="C36" s="1002"/>
      <c r="D36" s="620" t="s">
        <v>62</v>
      </c>
      <c r="E36" s="620" t="s">
        <v>111</v>
      </c>
      <c r="F36" s="620" t="s">
        <v>111</v>
      </c>
      <c r="G36" s="620" t="s">
        <v>111</v>
      </c>
    </row>
    <row r="37" spans="1:13" ht="31.5" customHeight="1">
      <c r="A37" s="996" t="s">
        <v>177</v>
      </c>
      <c r="B37" s="996"/>
      <c r="C37" s="996"/>
      <c r="D37" s="996"/>
      <c r="E37" s="996"/>
      <c r="F37" s="996"/>
      <c r="G37" s="996"/>
      <c r="H37" s="636"/>
    </row>
    <row r="38" spans="1:13" ht="15.75">
      <c r="A38" s="1004"/>
      <c r="B38" s="1004"/>
      <c r="C38" s="1004"/>
      <c r="D38" s="1004"/>
      <c r="E38" s="1004"/>
      <c r="F38" s="1004"/>
      <c r="G38" s="1004"/>
      <c r="H38" s="1131" t="s">
        <v>4</v>
      </c>
      <c r="I38" s="1131"/>
    </row>
    <row r="39" spans="1:13" ht="18.75" customHeight="1">
      <c r="A39" s="1005" t="s">
        <v>5</v>
      </c>
      <c r="B39" s="1005"/>
      <c r="C39" s="1005"/>
      <c r="D39" s="1005"/>
      <c r="E39" s="1005"/>
      <c r="F39" s="1005"/>
      <c r="G39" s="1005"/>
      <c r="H39" s="637"/>
      <c r="I39" s="639"/>
    </row>
    <row r="40" spans="1:13" ht="30.95" customHeight="1">
      <c r="A40" s="1006" t="s">
        <v>6</v>
      </c>
      <c r="B40" s="1006" t="s">
        <v>7</v>
      </c>
      <c r="C40" s="648" t="s">
        <v>8</v>
      </c>
      <c r="D40" s="648" t="s">
        <v>9</v>
      </c>
      <c r="E40" s="1009" t="s">
        <v>10</v>
      </c>
      <c r="F40" s="1010"/>
      <c r="G40" s="1011"/>
      <c r="H40" s="637"/>
      <c r="I40" s="639"/>
    </row>
    <row r="41" spans="1:13" ht="17.25" customHeight="1">
      <c r="A41" s="1007"/>
      <c r="B41" s="1008"/>
      <c r="C41" s="649" t="s">
        <v>11</v>
      </c>
      <c r="D41" s="649" t="s">
        <v>12</v>
      </c>
      <c r="E41" s="649" t="s">
        <v>13</v>
      </c>
      <c r="F41" s="649" t="s">
        <v>14</v>
      </c>
      <c r="G41" s="649" t="s">
        <v>30</v>
      </c>
      <c r="H41" s="637"/>
      <c r="I41" s="639"/>
    </row>
    <row r="42" spans="1:13" ht="33" customHeight="1">
      <c r="A42" s="650" t="s">
        <v>15</v>
      </c>
      <c r="B42" s="648" t="s">
        <v>16</v>
      </c>
      <c r="C42" s="651">
        <f>C59</f>
        <v>634325.4</v>
      </c>
      <c r="D42" s="651">
        <f t="shared" ref="D42:G42" si="0">D59</f>
        <v>966070</v>
      </c>
      <c r="E42" s="651">
        <f t="shared" si="0"/>
        <v>990504</v>
      </c>
      <c r="F42" s="651">
        <f t="shared" si="0"/>
        <v>0</v>
      </c>
      <c r="G42" s="651">
        <f t="shared" si="0"/>
        <v>0</v>
      </c>
      <c r="H42" s="637"/>
      <c r="I42" s="639"/>
    </row>
    <row r="43" spans="1:13" ht="21.75" customHeight="1">
      <c r="A43" s="650" t="s">
        <v>17</v>
      </c>
      <c r="B43" s="648" t="s">
        <v>16</v>
      </c>
      <c r="C43" s="651">
        <f>C74</f>
        <v>85928.7</v>
      </c>
      <c r="D43" s="651">
        <f t="shared" ref="D43:G43" si="1">D74</f>
        <v>101393</v>
      </c>
      <c r="E43" s="651">
        <f t="shared" si="1"/>
        <v>105956</v>
      </c>
      <c r="F43" s="651">
        <f t="shared" si="1"/>
        <v>110724</v>
      </c>
      <c r="G43" s="651">
        <f t="shared" si="1"/>
        <v>115706</v>
      </c>
      <c r="H43" s="637"/>
      <c r="I43" s="639"/>
    </row>
    <row r="44" spans="1:13" ht="27.75" customHeight="1">
      <c r="A44" s="652" t="s">
        <v>18</v>
      </c>
      <c r="B44" s="653" t="s">
        <v>16</v>
      </c>
      <c r="C44" s="654">
        <f>C42+C43</f>
        <v>720254.1</v>
      </c>
      <c r="D44" s="654">
        <f>D42+D43</f>
        <v>1067463</v>
      </c>
      <c r="E44" s="654">
        <f>E42+E43</f>
        <v>1096460</v>
      </c>
      <c r="F44" s="654">
        <f>F42+F43</f>
        <v>110724</v>
      </c>
      <c r="G44" s="654">
        <f>G42+G43</f>
        <v>115706</v>
      </c>
      <c r="H44" s="655"/>
      <c r="I44" s="638"/>
      <c r="J44" s="638"/>
      <c r="K44" s="638"/>
      <c r="L44" s="638"/>
    </row>
    <row r="45" spans="1:13" s="643" customFormat="1" ht="19.5" customHeight="1">
      <c r="A45" s="986" t="s">
        <v>19</v>
      </c>
      <c r="B45" s="986"/>
      <c r="C45" s="986"/>
      <c r="D45" s="986"/>
      <c r="E45" s="986"/>
      <c r="F45" s="986"/>
      <c r="G45" s="986"/>
      <c r="H45" s="986"/>
      <c r="I45" s="658"/>
      <c r="J45" s="659"/>
      <c r="K45" s="659"/>
      <c r="L45" s="659"/>
      <c r="M45" s="659"/>
    </row>
    <row r="46" spans="1:13" s="645" customFormat="1" ht="17.25" customHeight="1">
      <c r="A46" s="644" t="s">
        <v>20</v>
      </c>
    </row>
    <row r="47" spans="1:13" s="645" customFormat="1" ht="28.5" customHeight="1">
      <c r="A47" s="998" t="s">
        <v>502</v>
      </c>
      <c r="B47" s="998"/>
      <c r="C47" s="998"/>
      <c r="D47" s="998"/>
      <c r="E47" s="998"/>
      <c r="F47" s="998"/>
      <c r="G47" s="998"/>
    </row>
    <row r="48" spans="1:13" s="645" customFormat="1" ht="17.25" customHeight="1">
      <c r="A48" s="644" t="s">
        <v>131</v>
      </c>
      <c r="B48" s="660"/>
      <c r="C48" s="660"/>
      <c r="D48" s="660"/>
      <c r="E48" s="660"/>
      <c r="F48" s="660"/>
      <c r="G48" s="660"/>
    </row>
    <row r="49" spans="1:256" ht="32.25" customHeight="1">
      <c r="A49" s="1012" t="s">
        <v>178</v>
      </c>
      <c r="B49" s="1012"/>
      <c r="C49" s="1012"/>
      <c r="D49" s="1012"/>
      <c r="E49" s="1012"/>
      <c r="F49" s="1012"/>
      <c r="G49" s="1012"/>
      <c r="H49" s="636"/>
    </row>
    <row r="50" spans="1:256" ht="28.5" customHeight="1">
      <c r="A50" s="1013" t="s">
        <v>21</v>
      </c>
      <c r="B50" s="1003" t="s">
        <v>7</v>
      </c>
      <c r="C50" s="661" t="s">
        <v>8</v>
      </c>
      <c r="D50" s="661" t="s">
        <v>9</v>
      </c>
      <c r="E50" s="1003" t="s">
        <v>10</v>
      </c>
      <c r="F50" s="1003"/>
      <c r="G50" s="1003"/>
      <c r="H50" s="662"/>
      <c r="I50" s="639"/>
    </row>
    <row r="51" spans="1:256" ht="14.25" customHeight="1">
      <c r="A51" s="1013"/>
      <c r="B51" s="1003"/>
      <c r="C51" s="648" t="s">
        <v>11</v>
      </c>
      <c r="D51" s="648" t="s">
        <v>12</v>
      </c>
      <c r="E51" s="648" t="s">
        <v>13</v>
      </c>
      <c r="F51" s="648" t="s">
        <v>14</v>
      </c>
      <c r="G51" s="648" t="s">
        <v>30</v>
      </c>
      <c r="H51" s="662"/>
      <c r="I51" s="639"/>
    </row>
    <row r="52" spans="1:256" s="243" customFormat="1" ht="23.1" customHeight="1">
      <c r="A52" s="607" t="s">
        <v>179</v>
      </c>
      <c r="B52" s="620" t="s">
        <v>87</v>
      </c>
      <c r="C52" s="603">
        <v>159748</v>
      </c>
      <c r="D52" s="603">
        <v>168782</v>
      </c>
      <c r="E52" s="603">
        <v>174237</v>
      </c>
      <c r="F52" s="620"/>
      <c r="G52" s="620"/>
      <c r="H52" s="242"/>
    </row>
    <row r="53" spans="1:256" ht="12" customHeight="1">
      <c r="A53" s="663"/>
      <c r="B53" s="664"/>
      <c r="C53" s="665"/>
      <c r="D53" s="665"/>
      <c r="E53" s="665"/>
      <c r="F53" s="665"/>
      <c r="G53" s="665"/>
      <c r="H53" s="662"/>
      <c r="I53" s="639"/>
    </row>
    <row r="54" spans="1:256" s="236" customFormat="1" ht="15.75">
      <c r="A54" s="1096" t="s">
        <v>22</v>
      </c>
      <c r="B54" s="1096" t="s">
        <v>7</v>
      </c>
      <c r="C54" s="1096" t="s">
        <v>281</v>
      </c>
      <c r="D54" s="1096" t="s">
        <v>282</v>
      </c>
      <c r="E54" s="1096" t="s">
        <v>60</v>
      </c>
      <c r="F54" s="1096"/>
      <c r="G54" s="1096"/>
      <c r="H54" s="235"/>
    </row>
    <row r="55" spans="1:256" s="236" customFormat="1" ht="15.75">
      <c r="A55" s="1096"/>
      <c r="B55" s="1096"/>
      <c r="C55" s="1096"/>
      <c r="D55" s="1096"/>
      <c r="E55" s="603" t="s">
        <v>13</v>
      </c>
      <c r="F55" s="603" t="s">
        <v>14</v>
      </c>
      <c r="G55" s="603" t="s">
        <v>30</v>
      </c>
      <c r="H55" s="235"/>
    </row>
    <row r="56" spans="1:256" s="236" customFormat="1" ht="28.5" customHeight="1">
      <c r="A56" s="444" t="s">
        <v>15</v>
      </c>
      <c r="B56" s="603" t="s">
        <v>16</v>
      </c>
      <c r="C56" s="272">
        <f>C57+C58</f>
        <v>634325.4</v>
      </c>
      <c r="D56" s="272">
        <f>D57+D58</f>
        <v>966070</v>
      </c>
      <c r="E56" s="272">
        <f t="shared" ref="E56:G56" si="2">E57+E58</f>
        <v>990504</v>
      </c>
      <c r="F56" s="272">
        <f t="shared" si="2"/>
        <v>0</v>
      </c>
      <c r="G56" s="272">
        <f t="shared" si="2"/>
        <v>0</v>
      </c>
      <c r="H56" s="235"/>
    </row>
    <row r="57" spans="1:256" customFormat="1" ht="31.5">
      <c r="A57" s="444" t="s">
        <v>205</v>
      </c>
      <c r="B57" s="603" t="s">
        <v>16</v>
      </c>
      <c r="C57" s="272">
        <v>0</v>
      </c>
      <c r="D57" s="272">
        <v>69958</v>
      </c>
      <c r="E57" s="272">
        <v>0</v>
      </c>
      <c r="F57" s="272">
        <v>0</v>
      </c>
      <c r="G57" s="272">
        <v>0</v>
      </c>
    </row>
    <row r="58" spans="1:256" s="236" customFormat="1" ht="15.75">
      <c r="A58" s="444" t="s">
        <v>296</v>
      </c>
      <c r="B58" s="603" t="s">
        <v>16</v>
      </c>
      <c r="C58" s="272">
        <v>634325.4</v>
      </c>
      <c r="D58" s="272">
        <f>966070-D57</f>
        <v>896112</v>
      </c>
      <c r="E58" s="272">
        <f>1177667-36290-126467-24406</f>
        <v>990504</v>
      </c>
      <c r="F58" s="272"/>
      <c r="G58" s="272"/>
      <c r="H58" s="235"/>
    </row>
    <row r="59" spans="1:256" s="236" customFormat="1" ht="31.5">
      <c r="A59" s="445" t="s">
        <v>23</v>
      </c>
      <c r="B59" s="622" t="s">
        <v>16</v>
      </c>
      <c r="C59" s="447">
        <f>C56</f>
        <v>634325.4</v>
      </c>
      <c r="D59" s="447">
        <f t="shared" ref="D59:G59" si="3">D56</f>
        <v>966070</v>
      </c>
      <c r="E59" s="447">
        <f t="shared" si="3"/>
        <v>990504</v>
      </c>
      <c r="F59" s="447">
        <f t="shared" si="3"/>
        <v>0</v>
      </c>
      <c r="G59" s="447">
        <f t="shared" si="3"/>
        <v>0</v>
      </c>
      <c r="H59" s="235"/>
      <c r="J59" s="249"/>
      <c r="K59" s="249"/>
      <c r="L59" s="249"/>
    </row>
    <row r="60" spans="1:256" s="236" customFormat="1" ht="8.25" customHeight="1">
      <c r="A60" s="610"/>
      <c r="B60" s="610"/>
      <c r="C60" s="251"/>
      <c r="D60" s="252"/>
      <c r="E60" s="252"/>
      <c r="F60" s="252"/>
      <c r="G60" s="252"/>
      <c r="H60" s="252"/>
      <c r="I60" s="235"/>
      <c r="K60" s="249"/>
      <c r="L60" s="249"/>
      <c r="M60" s="249"/>
    </row>
    <row r="61" spans="1:256" s="236" customFormat="1" ht="15.75">
      <c r="A61" s="1066" t="s">
        <v>285</v>
      </c>
      <c r="B61" s="1066"/>
      <c r="C61" s="1066"/>
      <c r="D61" s="1066"/>
      <c r="E61" s="1066"/>
      <c r="F61" s="1066"/>
      <c r="G61" s="1066"/>
      <c r="H61" s="253"/>
      <c r="I61" s="235"/>
    </row>
    <row r="62" spans="1:256" s="236" customFormat="1" ht="15.75">
      <c r="A62" s="254" t="s">
        <v>286</v>
      </c>
      <c r="B62" s="254"/>
      <c r="C62" s="254"/>
      <c r="D62" s="254"/>
      <c r="E62" s="254"/>
      <c r="F62" s="254"/>
      <c r="G62" s="254"/>
      <c r="H62" s="254"/>
      <c r="I62" s="235"/>
    </row>
    <row r="63" spans="1:256" s="666" customFormat="1" ht="32.25" customHeight="1">
      <c r="A63" s="1067" t="s">
        <v>293</v>
      </c>
      <c r="B63" s="1067"/>
      <c r="C63" s="1067"/>
      <c r="D63" s="1067"/>
      <c r="E63" s="1067"/>
      <c r="F63" s="1067"/>
      <c r="G63" s="1067"/>
      <c r="H63" s="257"/>
      <c r="I63" s="1141"/>
      <c r="J63" s="1141"/>
      <c r="K63" s="1141"/>
      <c r="L63" s="1141"/>
      <c r="M63" s="1141"/>
      <c r="N63" s="1141"/>
      <c r="O63" s="1141"/>
      <c r="P63" s="257"/>
      <c r="Q63" s="1141"/>
      <c r="R63" s="1141"/>
      <c r="S63" s="1141"/>
      <c r="T63" s="1141"/>
      <c r="U63" s="1141"/>
      <c r="V63" s="1141"/>
      <c r="W63" s="1141"/>
      <c r="X63" s="257"/>
      <c r="Y63" s="1141"/>
      <c r="Z63" s="1141"/>
      <c r="AA63" s="1141"/>
      <c r="AB63" s="1141"/>
      <c r="AC63" s="1141"/>
      <c r="AD63" s="1141"/>
      <c r="AE63" s="1141"/>
      <c r="AF63" s="257"/>
      <c r="AG63" s="1141"/>
      <c r="AH63" s="1141"/>
      <c r="AI63" s="1141"/>
      <c r="AJ63" s="1141"/>
      <c r="AK63" s="1141"/>
      <c r="AL63" s="1141"/>
      <c r="AM63" s="1141"/>
      <c r="AN63" s="257"/>
      <c r="AO63" s="1141"/>
      <c r="AP63" s="1141"/>
      <c r="AQ63" s="1141"/>
      <c r="AR63" s="1141"/>
      <c r="AS63" s="1141"/>
      <c r="AT63" s="1141"/>
      <c r="AU63" s="1141"/>
      <c r="AV63" s="257"/>
      <c r="AW63" s="1141"/>
      <c r="AX63" s="1141"/>
      <c r="AY63" s="1141"/>
      <c r="AZ63" s="1141"/>
      <c r="BA63" s="1141"/>
      <c r="BB63" s="1141"/>
      <c r="BC63" s="1141"/>
      <c r="BD63" s="257"/>
      <c r="BE63" s="1141"/>
      <c r="BF63" s="1141"/>
      <c r="BG63" s="1141"/>
      <c r="BH63" s="1141"/>
      <c r="BI63" s="1141"/>
      <c r="BJ63" s="1141"/>
      <c r="BK63" s="1141"/>
      <c r="BL63" s="257"/>
      <c r="BM63" s="1141"/>
      <c r="BN63" s="1141"/>
      <c r="BO63" s="1141"/>
      <c r="BP63" s="1141"/>
      <c r="BQ63" s="1141"/>
      <c r="BR63" s="1141"/>
      <c r="BS63" s="1141"/>
      <c r="BT63" s="257"/>
      <c r="BU63" s="1141"/>
      <c r="BV63" s="1141"/>
      <c r="BW63" s="1141"/>
      <c r="BX63" s="1141"/>
      <c r="BY63" s="1141"/>
      <c r="BZ63" s="1141"/>
      <c r="CA63" s="1141"/>
      <c r="CB63" s="257"/>
      <c r="CC63" s="1141"/>
      <c r="CD63" s="1141"/>
      <c r="CE63" s="1141"/>
      <c r="CF63" s="1141"/>
      <c r="CG63" s="1141"/>
      <c r="CH63" s="1141"/>
      <c r="CI63" s="1141"/>
      <c r="CJ63" s="257"/>
      <c r="CK63" s="1141"/>
      <c r="CL63" s="1141"/>
      <c r="CM63" s="1141"/>
      <c r="CN63" s="1141"/>
      <c r="CO63" s="1141"/>
      <c r="CP63" s="1141"/>
      <c r="CQ63" s="1141"/>
      <c r="CR63" s="257"/>
      <c r="CS63" s="1141"/>
      <c r="CT63" s="1141"/>
      <c r="CU63" s="1141"/>
      <c r="CV63" s="1141"/>
      <c r="CW63" s="1141"/>
      <c r="CX63" s="1141"/>
      <c r="CY63" s="1141"/>
      <c r="CZ63" s="257"/>
      <c r="DA63" s="1141"/>
      <c r="DB63" s="1141"/>
      <c r="DC63" s="1141"/>
      <c r="DD63" s="1141"/>
      <c r="DE63" s="1141"/>
      <c r="DF63" s="1141"/>
      <c r="DG63" s="1141"/>
      <c r="DH63" s="257"/>
      <c r="DI63" s="1141"/>
      <c r="DJ63" s="1141"/>
      <c r="DK63" s="1141"/>
      <c r="DL63" s="1141"/>
      <c r="DM63" s="1141"/>
      <c r="DN63" s="1141"/>
      <c r="DO63" s="1141"/>
      <c r="DP63" s="257"/>
      <c r="DQ63" s="1141"/>
      <c r="DR63" s="1141"/>
      <c r="DS63" s="1141"/>
      <c r="DT63" s="1141"/>
      <c r="DU63" s="1141"/>
      <c r="DV63" s="1141"/>
      <c r="DW63" s="1141"/>
      <c r="DX63" s="257"/>
      <c r="DY63" s="1141"/>
      <c r="DZ63" s="1141"/>
      <c r="EA63" s="1141"/>
      <c r="EB63" s="1141"/>
      <c r="EC63" s="1141"/>
      <c r="ED63" s="1141"/>
      <c r="EE63" s="1141"/>
      <c r="EF63" s="257"/>
      <c r="EG63" s="1141"/>
      <c r="EH63" s="1141"/>
      <c r="EI63" s="1141"/>
      <c r="EJ63" s="1141"/>
      <c r="EK63" s="1141"/>
      <c r="EL63" s="1141"/>
      <c r="EM63" s="1141"/>
      <c r="EN63" s="257"/>
      <c r="EO63" s="1141"/>
      <c r="EP63" s="1141"/>
      <c r="EQ63" s="1141"/>
      <c r="ER63" s="1141"/>
      <c r="ES63" s="1141"/>
      <c r="ET63" s="1141"/>
      <c r="EU63" s="1141"/>
      <c r="EV63" s="257"/>
      <c r="EW63" s="1141"/>
      <c r="EX63" s="1141"/>
      <c r="EY63" s="1141"/>
      <c r="EZ63" s="1141"/>
      <c r="FA63" s="1141"/>
      <c r="FB63" s="1141"/>
      <c r="FC63" s="1141"/>
      <c r="FD63" s="257"/>
      <c r="FE63" s="1141"/>
      <c r="FF63" s="1141"/>
      <c r="FG63" s="1141"/>
      <c r="FH63" s="1141"/>
      <c r="FI63" s="1141"/>
      <c r="FJ63" s="1141"/>
      <c r="FK63" s="1141"/>
      <c r="FL63" s="257"/>
      <c r="FM63" s="1141"/>
      <c r="FN63" s="1141"/>
      <c r="FO63" s="1141"/>
      <c r="FP63" s="1141"/>
      <c r="FQ63" s="1141"/>
      <c r="FR63" s="1141"/>
      <c r="FS63" s="1141"/>
      <c r="FT63" s="257"/>
      <c r="FU63" s="1141"/>
      <c r="FV63" s="1141"/>
      <c r="FW63" s="1141"/>
      <c r="FX63" s="1141"/>
      <c r="FY63" s="1141"/>
      <c r="FZ63" s="1141"/>
      <c r="GA63" s="1141"/>
      <c r="GB63" s="257"/>
      <c r="GC63" s="1141"/>
      <c r="GD63" s="1141"/>
      <c r="GE63" s="1141"/>
      <c r="GF63" s="1141"/>
      <c r="GG63" s="1141"/>
      <c r="GH63" s="1141"/>
      <c r="GI63" s="1141"/>
      <c r="GJ63" s="257"/>
      <c r="GK63" s="1141"/>
      <c r="GL63" s="1141"/>
      <c r="GM63" s="1141"/>
      <c r="GN63" s="1141"/>
      <c r="GO63" s="1141"/>
      <c r="GP63" s="1141"/>
      <c r="GQ63" s="1141"/>
      <c r="GR63" s="257"/>
      <c r="GS63" s="1141"/>
      <c r="GT63" s="1141"/>
      <c r="GU63" s="1141"/>
      <c r="GV63" s="1141"/>
      <c r="GW63" s="1141"/>
      <c r="GX63" s="1141"/>
      <c r="GY63" s="1141"/>
      <c r="GZ63" s="257"/>
      <c r="HA63" s="1141"/>
      <c r="HB63" s="1141"/>
      <c r="HC63" s="1141"/>
      <c r="HD63" s="1141"/>
      <c r="HE63" s="1141"/>
      <c r="HF63" s="1141"/>
      <c r="HG63" s="1141"/>
      <c r="HH63" s="257"/>
      <c r="HI63" s="1141"/>
      <c r="HJ63" s="1141"/>
      <c r="HK63" s="1141"/>
      <c r="HL63" s="1141"/>
      <c r="HM63" s="1141"/>
      <c r="HN63" s="1141"/>
      <c r="HO63" s="1141"/>
      <c r="HP63" s="257"/>
      <c r="HQ63" s="1141"/>
      <c r="HR63" s="1141"/>
      <c r="HS63" s="1141"/>
      <c r="HT63" s="1141"/>
      <c r="HU63" s="1141"/>
      <c r="HV63" s="1141"/>
      <c r="HW63" s="1141"/>
      <c r="HX63" s="257"/>
      <c r="HY63" s="1141"/>
      <c r="HZ63" s="1141"/>
      <c r="IA63" s="1141"/>
      <c r="IB63" s="1141"/>
      <c r="IC63" s="1141"/>
      <c r="ID63" s="1141"/>
      <c r="IE63" s="1141"/>
      <c r="IF63" s="257"/>
      <c r="IG63" s="1141"/>
      <c r="IH63" s="1141"/>
      <c r="II63" s="1141"/>
      <c r="IJ63" s="1141"/>
      <c r="IK63" s="1141"/>
      <c r="IL63" s="1141"/>
      <c r="IM63" s="1141"/>
      <c r="IN63" s="257"/>
      <c r="IO63" s="1141"/>
      <c r="IP63" s="1141"/>
      <c r="IQ63" s="1141"/>
      <c r="IR63" s="1141"/>
      <c r="IS63" s="1141"/>
      <c r="IT63" s="1141"/>
      <c r="IU63" s="1141"/>
      <c r="IV63" s="257"/>
    </row>
    <row r="64" spans="1:256" s="257" customFormat="1" ht="15.75">
      <c r="A64" s="621" t="s">
        <v>242</v>
      </c>
      <c r="I64" s="621"/>
      <c r="Q64" s="621"/>
      <c r="Y64" s="621"/>
      <c r="AG64" s="621"/>
      <c r="AO64" s="621"/>
      <c r="AW64" s="621"/>
      <c r="BE64" s="621"/>
      <c r="BM64" s="621"/>
      <c r="BU64" s="621"/>
      <c r="CC64" s="621"/>
      <c r="CK64" s="621"/>
      <c r="CS64" s="621"/>
      <c r="DA64" s="621"/>
      <c r="DI64" s="621"/>
      <c r="DQ64" s="621"/>
      <c r="DY64" s="621"/>
      <c r="EG64" s="621"/>
      <c r="EO64" s="621"/>
      <c r="EW64" s="621"/>
      <c r="FE64" s="621"/>
      <c r="FM64" s="621"/>
      <c r="FU64" s="621"/>
      <c r="GC64" s="621"/>
      <c r="GK64" s="621"/>
      <c r="GS64" s="621"/>
      <c r="HA64" s="621"/>
      <c r="HI64" s="621"/>
      <c r="HQ64" s="621"/>
      <c r="HY64" s="621"/>
      <c r="IG64" s="621"/>
      <c r="IO64" s="621"/>
    </row>
    <row r="65" spans="1:256" s="236" customFormat="1" ht="34.5" customHeight="1">
      <c r="A65" s="1066" t="s">
        <v>305</v>
      </c>
      <c r="B65" s="1066"/>
      <c r="C65" s="1066"/>
      <c r="D65" s="1066"/>
      <c r="E65" s="1066"/>
      <c r="F65" s="1066"/>
      <c r="G65" s="1066"/>
      <c r="H65" s="253"/>
      <c r="I65" s="235"/>
    </row>
    <row r="66" spans="1:256" s="236" customFormat="1" ht="5.25" customHeight="1">
      <c r="A66" s="254"/>
      <c r="B66" s="253"/>
      <c r="C66" s="253"/>
      <c r="D66" s="253"/>
      <c r="E66" s="253"/>
      <c r="F66" s="253"/>
      <c r="G66" s="253"/>
      <c r="H66" s="253"/>
      <c r="I66" s="235"/>
    </row>
    <row r="67" spans="1:256" s="236" customFormat="1" ht="15.75">
      <c r="A67" s="1096" t="s">
        <v>21</v>
      </c>
      <c r="B67" s="1096" t="s">
        <v>7</v>
      </c>
      <c r="C67" s="1096" t="s">
        <v>281</v>
      </c>
      <c r="D67" s="1096" t="s">
        <v>282</v>
      </c>
      <c r="E67" s="1096" t="s">
        <v>60</v>
      </c>
      <c r="F67" s="1096"/>
      <c r="G67" s="1096"/>
      <c r="H67" s="235"/>
    </row>
    <row r="68" spans="1:256" s="236" customFormat="1" ht="15.75">
      <c r="A68" s="1096"/>
      <c r="B68" s="1096"/>
      <c r="C68" s="1096"/>
      <c r="D68" s="1096"/>
      <c r="E68" s="603" t="s">
        <v>13</v>
      </c>
      <c r="F68" s="603" t="s">
        <v>14</v>
      </c>
      <c r="G68" s="603" t="s">
        <v>30</v>
      </c>
      <c r="H68" s="235"/>
    </row>
    <row r="69" spans="1:256" s="236" customFormat="1" ht="31.5" customHeight="1">
      <c r="A69" s="279" t="s">
        <v>306</v>
      </c>
      <c r="B69" s="603" t="s">
        <v>307</v>
      </c>
      <c r="C69" s="603">
        <v>69935</v>
      </c>
      <c r="D69" s="603">
        <v>77944</v>
      </c>
      <c r="E69" s="603">
        <v>77407</v>
      </c>
      <c r="F69" s="603">
        <v>77407</v>
      </c>
      <c r="G69" s="603">
        <v>77407</v>
      </c>
      <c r="H69" s="235"/>
    </row>
    <row r="70" spans="1:256" s="236" customFormat="1" ht="16.5" customHeight="1">
      <c r="A70" s="253"/>
      <c r="B70" s="253"/>
      <c r="C70" s="253"/>
      <c r="D70" s="253"/>
      <c r="E70" s="253"/>
      <c r="F70" s="253"/>
      <c r="G70" s="253"/>
      <c r="H70" s="253"/>
      <c r="I70" s="235"/>
    </row>
    <row r="71" spans="1:256" s="236" customFormat="1" ht="15.75">
      <c r="A71" s="1096" t="s">
        <v>22</v>
      </c>
      <c r="B71" s="1096" t="s">
        <v>7</v>
      </c>
      <c r="C71" s="1096" t="s">
        <v>281</v>
      </c>
      <c r="D71" s="1096" t="s">
        <v>282</v>
      </c>
      <c r="E71" s="1096" t="s">
        <v>60</v>
      </c>
      <c r="F71" s="1096"/>
      <c r="G71" s="1096"/>
      <c r="H71" s="235"/>
    </row>
    <row r="72" spans="1:256" s="236" customFormat="1" ht="15.75">
      <c r="A72" s="1096"/>
      <c r="B72" s="1096"/>
      <c r="C72" s="1096"/>
      <c r="D72" s="1096"/>
      <c r="E72" s="603" t="s">
        <v>13</v>
      </c>
      <c r="F72" s="603" t="s">
        <v>14</v>
      </c>
      <c r="G72" s="603" t="s">
        <v>30</v>
      </c>
      <c r="H72" s="235"/>
    </row>
    <row r="73" spans="1:256" s="236" customFormat="1" ht="15.75">
      <c r="A73" s="448" t="s">
        <v>17</v>
      </c>
      <c r="B73" s="603" t="s">
        <v>16</v>
      </c>
      <c r="C73" s="272">
        <v>85928.7</v>
      </c>
      <c r="D73" s="272">
        <v>101393</v>
      </c>
      <c r="E73" s="272">
        <v>105956</v>
      </c>
      <c r="F73" s="272">
        <v>110724</v>
      </c>
      <c r="G73" s="272">
        <v>115706</v>
      </c>
      <c r="H73" s="235"/>
      <c r="IV73" s="235"/>
    </row>
    <row r="74" spans="1:256" s="236" customFormat="1" ht="31.5">
      <c r="A74" s="445" t="s">
        <v>23</v>
      </c>
      <c r="B74" s="622" t="s">
        <v>16</v>
      </c>
      <c r="C74" s="447">
        <f>C73</f>
        <v>85928.7</v>
      </c>
      <c r="D74" s="447">
        <f>D73</f>
        <v>101393</v>
      </c>
      <c r="E74" s="447">
        <f>E73</f>
        <v>105956</v>
      </c>
      <c r="F74" s="447">
        <f>F73</f>
        <v>110724</v>
      </c>
      <c r="G74" s="447">
        <f>G73</f>
        <v>115706</v>
      </c>
      <c r="H74" s="235"/>
      <c r="IV74" s="235"/>
    </row>
    <row r="75" spans="1:256">
      <c r="E75" s="657"/>
    </row>
  </sheetData>
  <mergeCells count="85">
    <mergeCell ref="D9:G9"/>
    <mergeCell ref="A71:A72"/>
    <mergeCell ref="B71:B72"/>
    <mergeCell ref="C71:C72"/>
    <mergeCell ref="D71:D72"/>
    <mergeCell ref="E71:G71"/>
    <mergeCell ref="A61:G61"/>
    <mergeCell ref="A45:H45"/>
    <mergeCell ref="A47:G47"/>
    <mergeCell ref="A49:G49"/>
    <mergeCell ref="A50:A51"/>
    <mergeCell ref="B50:B51"/>
    <mergeCell ref="E50:G50"/>
    <mergeCell ref="A54:A55"/>
    <mergeCell ref="B54:B55"/>
    <mergeCell ref="C54:C55"/>
    <mergeCell ref="IG63:IM63"/>
    <mergeCell ref="IO63:IU63"/>
    <mergeCell ref="A65:G65"/>
    <mergeCell ref="A67:A68"/>
    <mergeCell ref="B67:B68"/>
    <mergeCell ref="C67:C68"/>
    <mergeCell ref="D67:D68"/>
    <mergeCell ref="E67:G67"/>
    <mergeCell ref="GK63:GQ63"/>
    <mergeCell ref="GS63:GY63"/>
    <mergeCell ref="HA63:HG63"/>
    <mergeCell ref="HI63:HO63"/>
    <mergeCell ref="HQ63:HW63"/>
    <mergeCell ref="HY63:IE63"/>
    <mergeCell ref="EO63:EU63"/>
    <mergeCell ref="EW63:FC63"/>
    <mergeCell ref="FE63:FK63"/>
    <mergeCell ref="FM63:FS63"/>
    <mergeCell ref="FU63:GA63"/>
    <mergeCell ref="GC63:GI63"/>
    <mergeCell ref="CS63:CY63"/>
    <mergeCell ref="DA63:DG63"/>
    <mergeCell ref="DI63:DO63"/>
    <mergeCell ref="DQ63:DW63"/>
    <mergeCell ref="DY63:EE63"/>
    <mergeCell ref="EG63:EM63"/>
    <mergeCell ref="CK63:CQ63"/>
    <mergeCell ref="A63:G63"/>
    <mergeCell ref="I63:O63"/>
    <mergeCell ref="Q63:W63"/>
    <mergeCell ref="Y63:AE63"/>
    <mergeCell ref="AG63:AM63"/>
    <mergeCell ref="AO63:AU63"/>
    <mergeCell ref="AW63:BC63"/>
    <mergeCell ref="BE63:BK63"/>
    <mergeCell ref="BM63:BS63"/>
    <mergeCell ref="BU63:CA63"/>
    <mergeCell ref="CC63:CI63"/>
    <mergeCell ref="D54:D55"/>
    <mergeCell ref="E54:G54"/>
    <mergeCell ref="A38:G38"/>
    <mergeCell ref="H38:I38"/>
    <mergeCell ref="A39:G39"/>
    <mergeCell ref="A40:A41"/>
    <mergeCell ref="B40:B41"/>
    <mergeCell ref="E40:G40"/>
    <mergeCell ref="A37:G37"/>
    <mergeCell ref="A24:G24"/>
    <mergeCell ref="A25:G25"/>
    <mergeCell ref="A26:G26"/>
    <mergeCell ref="A28:G28"/>
    <mergeCell ref="A29:G29"/>
    <mergeCell ref="A32:G32"/>
    <mergeCell ref="A33:G33"/>
    <mergeCell ref="A34:C35"/>
    <mergeCell ref="D34:D35"/>
    <mergeCell ref="E34:G34"/>
    <mergeCell ref="A36:C36"/>
    <mergeCell ref="A22:G22"/>
    <mergeCell ref="D10:G10"/>
    <mergeCell ref="D11:G11"/>
    <mergeCell ref="D12:G12"/>
    <mergeCell ref="D14:G14"/>
    <mergeCell ref="D15:G15"/>
    <mergeCell ref="D16:G16"/>
    <mergeCell ref="D17:G17"/>
    <mergeCell ref="A19:G19"/>
    <mergeCell ref="A20:G20"/>
    <mergeCell ref="A21:G21"/>
  </mergeCells>
  <printOptions horizontalCentered="1"/>
  <pageMargins left="0.39370078740157483" right="0.39370078740157483" top="0.39370078740157483" bottom="0.39370078740157483" header="0.19685039370078741" footer="0.19685039370078741"/>
  <pageSetup paperSize="9" scale="98" fitToHeight="0" orientation="landscape" r:id="rId1"/>
  <headerFooter alignWithMargins="0"/>
  <rowBreaks count="2" manualBreakCount="2">
    <brk id="30" max="6" man="1"/>
    <brk id="5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U74"/>
  <sheetViews>
    <sheetView view="pageBreakPreview" topLeftCell="A13" zoomScale="80" zoomScaleNormal="70" zoomScaleSheetLayoutView="80" workbookViewId="0">
      <selection activeCell="A20" sqref="A20:G20"/>
    </sheetView>
  </sheetViews>
  <sheetFormatPr defaultRowHeight="15"/>
  <cols>
    <col min="1" max="1" width="43.5703125" style="521" customWidth="1"/>
    <col min="2" max="2" width="19.42578125" style="521" customWidth="1"/>
    <col min="3" max="3" width="14.140625" style="524" customWidth="1"/>
    <col min="4" max="4" width="16.28515625" style="524" customWidth="1"/>
    <col min="5" max="5" width="15.28515625" style="524" customWidth="1"/>
    <col min="6" max="6" width="14.140625" style="524" customWidth="1"/>
    <col min="7" max="7" width="14" style="524" customWidth="1"/>
    <col min="8" max="8" width="32.85546875" style="524" customWidth="1"/>
    <col min="9" max="9" width="11" style="525" customWidth="1"/>
    <col min="10" max="10" width="11.140625" style="524" customWidth="1"/>
    <col min="11" max="12" width="13.28515625" style="524" customWidth="1"/>
    <col min="13" max="13" width="13.85546875" style="524" customWidth="1"/>
    <col min="14" max="17" width="9.140625" style="524" customWidth="1"/>
    <col min="18" max="256" width="9.140625" style="524"/>
    <col min="257" max="257" width="46.140625" style="524" customWidth="1"/>
    <col min="258" max="258" width="30.7109375" style="524" customWidth="1"/>
    <col min="259" max="259" width="20.85546875" style="524" customWidth="1"/>
    <col min="260" max="261" width="20.42578125" style="524" customWidth="1"/>
    <col min="262" max="262" width="14.7109375" style="524" customWidth="1"/>
    <col min="263" max="263" width="14" style="524" customWidth="1"/>
    <col min="264" max="264" width="32.85546875" style="524" customWidth="1"/>
    <col min="265" max="265" width="11" style="524" customWidth="1"/>
    <col min="266" max="266" width="11.140625" style="524" customWidth="1"/>
    <col min="267" max="268" width="13.28515625" style="524" customWidth="1"/>
    <col min="269" max="269" width="13.85546875" style="524" customWidth="1"/>
    <col min="270" max="273" width="9.140625" style="524" customWidth="1"/>
    <col min="274" max="512" width="9.140625" style="524"/>
    <col min="513" max="513" width="46.140625" style="524" customWidth="1"/>
    <col min="514" max="514" width="30.7109375" style="524" customWidth="1"/>
    <col min="515" max="515" width="20.85546875" style="524" customWidth="1"/>
    <col min="516" max="517" width="20.42578125" style="524" customWidth="1"/>
    <col min="518" max="518" width="14.7109375" style="524" customWidth="1"/>
    <col min="519" max="519" width="14" style="524" customWidth="1"/>
    <col min="520" max="520" width="32.85546875" style="524" customWidth="1"/>
    <col min="521" max="521" width="11" style="524" customWidth="1"/>
    <col min="522" max="522" width="11.140625" style="524" customWidth="1"/>
    <col min="523" max="524" width="13.28515625" style="524" customWidth="1"/>
    <col min="525" max="525" width="13.85546875" style="524" customWidth="1"/>
    <col min="526" max="529" width="9.140625" style="524" customWidth="1"/>
    <col min="530" max="768" width="9.140625" style="524"/>
    <col min="769" max="769" width="46.140625" style="524" customWidth="1"/>
    <col min="770" max="770" width="30.7109375" style="524" customWidth="1"/>
    <col min="771" max="771" width="20.85546875" style="524" customWidth="1"/>
    <col min="772" max="773" width="20.42578125" style="524" customWidth="1"/>
    <col min="774" max="774" width="14.7109375" style="524" customWidth="1"/>
    <col min="775" max="775" width="14" style="524" customWidth="1"/>
    <col min="776" max="776" width="32.85546875" style="524" customWidth="1"/>
    <col min="777" max="777" width="11" style="524" customWidth="1"/>
    <col min="778" max="778" width="11.140625" style="524" customWidth="1"/>
    <col min="779" max="780" width="13.28515625" style="524" customWidth="1"/>
    <col min="781" max="781" width="13.85546875" style="524" customWidth="1"/>
    <col min="782" max="785" width="9.140625" style="524" customWidth="1"/>
    <col min="786" max="1024" width="9.140625" style="524"/>
    <col min="1025" max="1025" width="46.140625" style="524" customWidth="1"/>
    <col min="1026" max="1026" width="30.7109375" style="524" customWidth="1"/>
    <col min="1027" max="1027" width="20.85546875" style="524" customWidth="1"/>
    <col min="1028" max="1029" width="20.42578125" style="524" customWidth="1"/>
    <col min="1030" max="1030" width="14.7109375" style="524" customWidth="1"/>
    <col min="1031" max="1031" width="14" style="524" customWidth="1"/>
    <col min="1032" max="1032" width="32.85546875" style="524" customWidth="1"/>
    <col min="1033" max="1033" width="11" style="524" customWidth="1"/>
    <col min="1034" max="1034" width="11.140625" style="524" customWidth="1"/>
    <col min="1035" max="1036" width="13.28515625" style="524" customWidth="1"/>
    <col min="1037" max="1037" width="13.85546875" style="524" customWidth="1"/>
    <col min="1038" max="1041" width="9.140625" style="524" customWidth="1"/>
    <col min="1042" max="1280" width="9.140625" style="524"/>
    <col min="1281" max="1281" width="46.140625" style="524" customWidth="1"/>
    <col min="1282" max="1282" width="30.7109375" style="524" customWidth="1"/>
    <col min="1283" max="1283" width="20.85546875" style="524" customWidth="1"/>
    <col min="1284" max="1285" width="20.42578125" style="524" customWidth="1"/>
    <col min="1286" max="1286" width="14.7109375" style="524" customWidth="1"/>
    <col min="1287" max="1287" width="14" style="524" customWidth="1"/>
    <col min="1288" max="1288" width="32.85546875" style="524" customWidth="1"/>
    <col min="1289" max="1289" width="11" style="524" customWidth="1"/>
    <col min="1290" max="1290" width="11.140625" style="524" customWidth="1"/>
    <col min="1291" max="1292" width="13.28515625" style="524" customWidth="1"/>
    <col min="1293" max="1293" width="13.85546875" style="524" customWidth="1"/>
    <col min="1294" max="1297" width="9.140625" style="524" customWidth="1"/>
    <col min="1298" max="1536" width="9.140625" style="524"/>
    <col min="1537" max="1537" width="46.140625" style="524" customWidth="1"/>
    <col min="1538" max="1538" width="30.7109375" style="524" customWidth="1"/>
    <col min="1539" max="1539" width="20.85546875" style="524" customWidth="1"/>
    <col min="1540" max="1541" width="20.42578125" style="524" customWidth="1"/>
    <col min="1542" max="1542" width="14.7109375" style="524" customWidth="1"/>
    <col min="1543" max="1543" width="14" style="524" customWidth="1"/>
    <col min="1544" max="1544" width="32.85546875" style="524" customWidth="1"/>
    <col min="1545" max="1545" width="11" style="524" customWidth="1"/>
    <col min="1546" max="1546" width="11.140625" style="524" customWidth="1"/>
    <col min="1547" max="1548" width="13.28515625" style="524" customWidth="1"/>
    <col min="1549" max="1549" width="13.85546875" style="524" customWidth="1"/>
    <col min="1550" max="1553" width="9.140625" style="524" customWidth="1"/>
    <col min="1554" max="1792" width="9.140625" style="524"/>
    <col min="1793" max="1793" width="46.140625" style="524" customWidth="1"/>
    <col min="1794" max="1794" width="30.7109375" style="524" customWidth="1"/>
    <col min="1795" max="1795" width="20.85546875" style="524" customWidth="1"/>
    <col min="1796" max="1797" width="20.42578125" style="524" customWidth="1"/>
    <col min="1798" max="1798" width="14.7109375" style="524" customWidth="1"/>
    <col min="1799" max="1799" width="14" style="524" customWidth="1"/>
    <col min="1800" max="1800" width="32.85546875" style="524" customWidth="1"/>
    <col min="1801" max="1801" width="11" style="524" customWidth="1"/>
    <col min="1802" max="1802" width="11.140625" style="524" customWidth="1"/>
    <col min="1803" max="1804" width="13.28515625" style="524" customWidth="1"/>
    <col min="1805" max="1805" width="13.85546875" style="524" customWidth="1"/>
    <col min="1806" max="1809" width="9.140625" style="524" customWidth="1"/>
    <col min="1810" max="2048" width="9.140625" style="524"/>
    <col min="2049" max="2049" width="46.140625" style="524" customWidth="1"/>
    <col min="2050" max="2050" width="30.7109375" style="524" customWidth="1"/>
    <col min="2051" max="2051" width="20.85546875" style="524" customWidth="1"/>
    <col min="2052" max="2053" width="20.42578125" style="524" customWidth="1"/>
    <col min="2054" max="2054" width="14.7109375" style="524" customWidth="1"/>
    <col min="2055" max="2055" width="14" style="524" customWidth="1"/>
    <col min="2056" max="2056" width="32.85546875" style="524" customWidth="1"/>
    <col min="2057" max="2057" width="11" style="524" customWidth="1"/>
    <col min="2058" max="2058" width="11.140625" style="524" customWidth="1"/>
    <col min="2059" max="2060" width="13.28515625" style="524" customWidth="1"/>
    <col min="2061" max="2061" width="13.85546875" style="524" customWidth="1"/>
    <col min="2062" max="2065" width="9.140625" style="524" customWidth="1"/>
    <col min="2066" max="2304" width="9.140625" style="524"/>
    <col min="2305" max="2305" width="46.140625" style="524" customWidth="1"/>
    <col min="2306" max="2306" width="30.7109375" style="524" customWidth="1"/>
    <col min="2307" max="2307" width="20.85546875" style="524" customWidth="1"/>
    <col min="2308" max="2309" width="20.42578125" style="524" customWidth="1"/>
    <col min="2310" max="2310" width="14.7109375" style="524" customWidth="1"/>
    <col min="2311" max="2311" width="14" style="524" customWidth="1"/>
    <col min="2312" max="2312" width="32.85546875" style="524" customWidth="1"/>
    <col min="2313" max="2313" width="11" style="524" customWidth="1"/>
    <col min="2314" max="2314" width="11.140625" style="524" customWidth="1"/>
    <col min="2315" max="2316" width="13.28515625" style="524" customWidth="1"/>
    <col min="2317" max="2317" width="13.85546875" style="524" customWidth="1"/>
    <col min="2318" max="2321" width="9.140625" style="524" customWidth="1"/>
    <col min="2322" max="2560" width="9.140625" style="524"/>
    <col min="2561" max="2561" width="46.140625" style="524" customWidth="1"/>
    <col min="2562" max="2562" width="30.7109375" style="524" customWidth="1"/>
    <col min="2563" max="2563" width="20.85546875" style="524" customWidth="1"/>
    <col min="2564" max="2565" width="20.42578125" style="524" customWidth="1"/>
    <col min="2566" max="2566" width="14.7109375" style="524" customWidth="1"/>
    <col min="2567" max="2567" width="14" style="524" customWidth="1"/>
    <col min="2568" max="2568" width="32.85546875" style="524" customWidth="1"/>
    <col min="2569" max="2569" width="11" style="524" customWidth="1"/>
    <col min="2570" max="2570" width="11.140625" style="524" customWidth="1"/>
    <col min="2571" max="2572" width="13.28515625" style="524" customWidth="1"/>
    <col min="2573" max="2573" width="13.85546875" style="524" customWidth="1"/>
    <col min="2574" max="2577" width="9.140625" style="524" customWidth="1"/>
    <col min="2578" max="2816" width="9.140625" style="524"/>
    <col min="2817" max="2817" width="46.140625" style="524" customWidth="1"/>
    <col min="2818" max="2818" width="30.7109375" style="524" customWidth="1"/>
    <col min="2819" max="2819" width="20.85546875" style="524" customWidth="1"/>
    <col min="2820" max="2821" width="20.42578125" style="524" customWidth="1"/>
    <col min="2822" max="2822" width="14.7109375" style="524" customWidth="1"/>
    <col min="2823" max="2823" width="14" style="524" customWidth="1"/>
    <col min="2824" max="2824" width="32.85546875" style="524" customWidth="1"/>
    <col min="2825" max="2825" width="11" style="524" customWidth="1"/>
    <col min="2826" max="2826" width="11.140625" style="524" customWidth="1"/>
    <col min="2827" max="2828" width="13.28515625" style="524" customWidth="1"/>
    <col min="2829" max="2829" width="13.85546875" style="524" customWidth="1"/>
    <col min="2830" max="2833" width="9.140625" style="524" customWidth="1"/>
    <col min="2834" max="3072" width="9.140625" style="524"/>
    <col min="3073" max="3073" width="46.140625" style="524" customWidth="1"/>
    <col min="3074" max="3074" width="30.7109375" style="524" customWidth="1"/>
    <col min="3075" max="3075" width="20.85546875" style="524" customWidth="1"/>
    <col min="3076" max="3077" width="20.42578125" style="524" customWidth="1"/>
    <col min="3078" max="3078" width="14.7109375" style="524" customWidth="1"/>
    <col min="3079" max="3079" width="14" style="524" customWidth="1"/>
    <col min="3080" max="3080" width="32.85546875" style="524" customWidth="1"/>
    <col min="3081" max="3081" width="11" style="524" customWidth="1"/>
    <col min="3082" max="3082" width="11.140625" style="524" customWidth="1"/>
    <col min="3083" max="3084" width="13.28515625" style="524" customWidth="1"/>
    <col min="3085" max="3085" width="13.85546875" style="524" customWidth="1"/>
    <col min="3086" max="3089" width="9.140625" style="524" customWidth="1"/>
    <col min="3090" max="3328" width="9.140625" style="524"/>
    <col min="3329" max="3329" width="46.140625" style="524" customWidth="1"/>
    <col min="3330" max="3330" width="30.7109375" style="524" customWidth="1"/>
    <col min="3331" max="3331" width="20.85546875" style="524" customWidth="1"/>
    <col min="3332" max="3333" width="20.42578125" style="524" customWidth="1"/>
    <col min="3334" max="3334" width="14.7109375" style="524" customWidth="1"/>
    <col min="3335" max="3335" width="14" style="524" customWidth="1"/>
    <col min="3336" max="3336" width="32.85546875" style="524" customWidth="1"/>
    <col min="3337" max="3337" width="11" style="524" customWidth="1"/>
    <col min="3338" max="3338" width="11.140625" style="524" customWidth="1"/>
    <col min="3339" max="3340" width="13.28515625" style="524" customWidth="1"/>
    <col min="3341" max="3341" width="13.85546875" style="524" customWidth="1"/>
    <col min="3342" max="3345" width="9.140625" style="524" customWidth="1"/>
    <col min="3346" max="3584" width="9.140625" style="524"/>
    <col min="3585" max="3585" width="46.140625" style="524" customWidth="1"/>
    <col min="3586" max="3586" width="30.7109375" style="524" customWidth="1"/>
    <col min="3587" max="3587" width="20.85546875" style="524" customWidth="1"/>
    <col min="3588" max="3589" width="20.42578125" style="524" customWidth="1"/>
    <col min="3590" max="3590" width="14.7109375" style="524" customWidth="1"/>
    <col min="3591" max="3591" width="14" style="524" customWidth="1"/>
    <col min="3592" max="3592" width="32.85546875" style="524" customWidth="1"/>
    <col min="3593" max="3593" width="11" style="524" customWidth="1"/>
    <col min="3594" max="3594" width="11.140625" style="524" customWidth="1"/>
    <col min="3595" max="3596" width="13.28515625" style="524" customWidth="1"/>
    <col min="3597" max="3597" width="13.85546875" style="524" customWidth="1"/>
    <col min="3598" max="3601" width="9.140625" style="524" customWidth="1"/>
    <col min="3602" max="3840" width="9.140625" style="524"/>
    <col min="3841" max="3841" width="46.140625" style="524" customWidth="1"/>
    <col min="3842" max="3842" width="30.7109375" style="524" customWidth="1"/>
    <col min="3843" max="3843" width="20.85546875" style="524" customWidth="1"/>
    <col min="3844" max="3845" width="20.42578125" style="524" customWidth="1"/>
    <col min="3846" max="3846" width="14.7109375" style="524" customWidth="1"/>
    <col min="3847" max="3847" width="14" style="524" customWidth="1"/>
    <col min="3848" max="3848" width="32.85546875" style="524" customWidth="1"/>
    <col min="3849" max="3849" width="11" style="524" customWidth="1"/>
    <col min="3850" max="3850" width="11.140625" style="524" customWidth="1"/>
    <col min="3851" max="3852" width="13.28515625" style="524" customWidth="1"/>
    <col min="3853" max="3853" width="13.85546875" style="524" customWidth="1"/>
    <col min="3854" max="3857" width="9.140625" style="524" customWidth="1"/>
    <col min="3858" max="4096" width="9.140625" style="524"/>
    <col min="4097" max="4097" width="46.140625" style="524" customWidth="1"/>
    <col min="4098" max="4098" width="30.7109375" style="524" customWidth="1"/>
    <col min="4099" max="4099" width="20.85546875" style="524" customWidth="1"/>
    <col min="4100" max="4101" width="20.42578125" style="524" customWidth="1"/>
    <col min="4102" max="4102" width="14.7109375" style="524" customWidth="1"/>
    <col min="4103" max="4103" width="14" style="524" customWidth="1"/>
    <col min="4104" max="4104" width="32.85546875" style="524" customWidth="1"/>
    <col min="4105" max="4105" width="11" style="524" customWidth="1"/>
    <col min="4106" max="4106" width="11.140625" style="524" customWidth="1"/>
    <col min="4107" max="4108" width="13.28515625" style="524" customWidth="1"/>
    <col min="4109" max="4109" width="13.85546875" style="524" customWidth="1"/>
    <col min="4110" max="4113" width="9.140625" style="524" customWidth="1"/>
    <col min="4114" max="4352" width="9.140625" style="524"/>
    <col min="4353" max="4353" width="46.140625" style="524" customWidth="1"/>
    <col min="4354" max="4354" width="30.7109375" style="524" customWidth="1"/>
    <col min="4355" max="4355" width="20.85546875" style="524" customWidth="1"/>
    <col min="4356" max="4357" width="20.42578125" style="524" customWidth="1"/>
    <col min="4358" max="4358" width="14.7109375" style="524" customWidth="1"/>
    <col min="4359" max="4359" width="14" style="524" customWidth="1"/>
    <col min="4360" max="4360" width="32.85546875" style="524" customWidth="1"/>
    <col min="4361" max="4361" width="11" style="524" customWidth="1"/>
    <col min="4362" max="4362" width="11.140625" style="524" customWidth="1"/>
    <col min="4363" max="4364" width="13.28515625" style="524" customWidth="1"/>
    <col min="4365" max="4365" width="13.85546875" style="524" customWidth="1"/>
    <col min="4366" max="4369" width="9.140625" style="524" customWidth="1"/>
    <col min="4370" max="4608" width="9.140625" style="524"/>
    <col min="4609" max="4609" width="46.140625" style="524" customWidth="1"/>
    <col min="4610" max="4610" width="30.7109375" style="524" customWidth="1"/>
    <col min="4611" max="4611" width="20.85546875" style="524" customWidth="1"/>
    <col min="4612" max="4613" width="20.42578125" style="524" customWidth="1"/>
    <col min="4614" max="4614" width="14.7109375" style="524" customWidth="1"/>
    <col min="4615" max="4615" width="14" style="524" customWidth="1"/>
    <col min="4616" max="4616" width="32.85546875" style="524" customWidth="1"/>
    <col min="4617" max="4617" width="11" style="524" customWidth="1"/>
    <col min="4618" max="4618" width="11.140625" style="524" customWidth="1"/>
    <col min="4619" max="4620" width="13.28515625" style="524" customWidth="1"/>
    <col min="4621" max="4621" width="13.85546875" style="524" customWidth="1"/>
    <col min="4622" max="4625" width="9.140625" style="524" customWidth="1"/>
    <col min="4626" max="4864" width="9.140625" style="524"/>
    <col min="4865" max="4865" width="46.140625" style="524" customWidth="1"/>
    <col min="4866" max="4866" width="30.7109375" style="524" customWidth="1"/>
    <col min="4867" max="4867" width="20.85546875" style="524" customWidth="1"/>
    <col min="4868" max="4869" width="20.42578125" style="524" customWidth="1"/>
    <col min="4870" max="4870" width="14.7109375" style="524" customWidth="1"/>
    <col min="4871" max="4871" width="14" style="524" customWidth="1"/>
    <col min="4872" max="4872" width="32.85546875" style="524" customWidth="1"/>
    <col min="4873" max="4873" width="11" style="524" customWidth="1"/>
    <col min="4874" max="4874" width="11.140625" style="524" customWidth="1"/>
    <col min="4875" max="4876" width="13.28515625" style="524" customWidth="1"/>
    <col min="4877" max="4877" width="13.85546875" style="524" customWidth="1"/>
    <col min="4878" max="4881" width="9.140625" style="524" customWidth="1"/>
    <col min="4882" max="5120" width="9.140625" style="524"/>
    <col min="5121" max="5121" width="46.140625" style="524" customWidth="1"/>
    <col min="5122" max="5122" width="30.7109375" style="524" customWidth="1"/>
    <col min="5123" max="5123" width="20.85546875" style="524" customWidth="1"/>
    <col min="5124" max="5125" width="20.42578125" style="524" customWidth="1"/>
    <col min="5126" max="5126" width="14.7109375" style="524" customWidth="1"/>
    <col min="5127" max="5127" width="14" style="524" customWidth="1"/>
    <col min="5128" max="5128" width="32.85546875" style="524" customWidth="1"/>
    <col min="5129" max="5129" width="11" style="524" customWidth="1"/>
    <col min="5130" max="5130" width="11.140625" style="524" customWidth="1"/>
    <col min="5131" max="5132" width="13.28515625" style="524" customWidth="1"/>
    <col min="5133" max="5133" width="13.85546875" style="524" customWidth="1"/>
    <col min="5134" max="5137" width="9.140625" style="524" customWidth="1"/>
    <col min="5138" max="5376" width="9.140625" style="524"/>
    <col min="5377" max="5377" width="46.140625" style="524" customWidth="1"/>
    <col min="5378" max="5378" width="30.7109375" style="524" customWidth="1"/>
    <col min="5379" max="5379" width="20.85546875" style="524" customWidth="1"/>
    <col min="5380" max="5381" width="20.42578125" style="524" customWidth="1"/>
    <col min="5382" max="5382" width="14.7109375" style="524" customWidth="1"/>
    <col min="5383" max="5383" width="14" style="524" customWidth="1"/>
    <col min="5384" max="5384" width="32.85546875" style="524" customWidth="1"/>
    <col min="5385" max="5385" width="11" style="524" customWidth="1"/>
    <col min="5386" max="5386" width="11.140625" style="524" customWidth="1"/>
    <col min="5387" max="5388" width="13.28515625" style="524" customWidth="1"/>
    <col min="5389" max="5389" width="13.85546875" style="524" customWidth="1"/>
    <col min="5390" max="5393" width="9.140625" style="524" customWidth="1"/>
    <col min="5394" max="5632" width="9.140625" style="524"/>
    <col min="5633" max="5633" width="46.140625" style="524" customWidth="1"/>
    <col min="5634" max="5634" width="30.7109375" style="524" customWidth="1"/>
    <col min="5635" max="5635" width="20.85546875" style="524" customWidth="1"/>
    <col min="5636" max="5637" width="20.42578125" style="524" customWidth="1"/>
    <col min="5638" max="5638" width="14.7109375" style="524" customWidth="1"/>
    <col min="5639" max="5639" width="14" style="524" customWidth="1"/>
    <col min="5640" max="5640" width="32.85546875" style="524" customWidth="1"/>
    <col min="5641" max="5641" width="11" style="524" customWidth="1"/>
    <col min="5642" max="5642" width="11.140625" style="524" customWidth="1"/>
    <col min="5643" max="5644" width="13.28515625" style="524" customWidth="1"/>
    <col min="5645" max="5645" width="13.85546875" style="524" customWidth="1"/>
    <col min="5646" max="5649" width="9.140625" style="524" customWidth="1"/>
    <col min="5650" max="5888" width="9.140625" style="524"/>
    <col min="5889" max="5889" width="46.140625" style="524" customWidth="1"/>
    <col min="5890" max="5890" width="30.7109375" style="524" customWidth="1"/>
    <col min="5891" max="5891" width="20.85546875" style="524" customWidth="1"/>
    <col min="5892" max="5893" width="20.42578125" style="524" customWidth="1"/>
    <col min="5894" max="5894" width="14.7109375" style="524" customWidth="1"/>
    <col min="5895" max="5895" width="14" style="524" customWidth="1"/>
    <col min="5896" max="5896" width="32.85546875" style="524" customWidth="1"/>
    <col min="5897" max="5897" width="11" style="524" customWidth="1"/>
    <col min="5898" max="5898" width="11.140625" style="524" customWidth="1"/>
    <col min="5899" max="5900" width="13.28515625" style="524" customWidth="1"/>
    <col min="5901" max="5901" width="13.85546875" style="524" customWidth="1"/>
    <col min="5902" max="5905" width="9.140625" style="524" customWidth="1"/>
    <col min="5906" max="6144" width="9.140625" style="524"/>
    <col min="6145" max="6145" width="46.140625" style="524" customWidth="1"/>
    <col min="6146" max="6146" width="30.7109375" style="524" customWidth="1"/>
    <col min="6147" max="6147" width="20.85546875" style="524" customWidth="1"/>
    <col min="6148" max="6149" width="20.42578125" style="524" customWidth="1"/>
    <col min="6150" max="6150" width="14.7109375" style="524" customWidth="1"/>
    <col min="6151" max="6151" width="14" style="524" customWidth="1"/>
    <col min="6152" max="6152" width="32.85546875" style="524" customWidth="1"/>
    <col min="6153" max="6153" width="11" style="524" customWidth="1"/>
    <col min="6154" max="6154" width="11.140625" style="524" customWidth="1"/>
    <col min="6155" max="6156" width="13.28515625" style="524" customWidth="1"/>
    <col min="6157" max="6157" width="13.85546875" style="524" customWidth="1"/>
    <col min="6158" max="6161" width="9.140625" style="524" customWidth="1"/>
    <col min="6162" max="6400" width="9.140625" style="524"/>
    <col min="6401" max="6401" width="46.140625" style="524" customWidth="1"/>
    <col min="6402" max="6402" width="30.7109375" style="524" customWidth="1"/>
    <col min="6403" max="6403" width="20.85546875" style="524" customWidth="1"/>
    <col min="6404" max="6405" width="20.42578125" style="524" customWidth="1"/>
    <col min="6406" max="6406" width="14.7109375" style="524" customWidth="1"/>
    <col min="6407" max="6407" width="14" style="524" customWidth="1"/>
    <col min="6408" max="6408" width="32.85546875" style="524" customWidth="1"/>
    <col min="6409" max="6409" width="11" style="524" customWidth="1"/>
    <col min="6410" max="6410" width="11.140625" style="524" customWidth="1"/>
    <col min="6411" max="6412" width="13.28515625" style="524" customWidth="1"/>
    <col min="6413" max="6413" width="13.85546875" style="524" customWidth="1"/>
    <col min="6414" max="6417" width="9.140625" style="524" customWidth="1"/>
    <col min="6418" max="6656" width="9.140625" style="524"/>
    <col min="6657" max="6657" width="46.140625" style="524" customWidth="1"/>
    <col min="6658" max="6658" width="30.7109375" style="524" customWidth="1"/>
    <col min="6659" max="6659" width="20.85546875" style="524" customWidth="1"/>
    <col min="6660" max="6661" width="20.42578125" style="524" customWidth="1"/>
    <col min="6662" max="6662" width="14.7109375" style="524" customWidth="1"/>
    <col min="6663" max="6663" width="14" style="524" customWidth="1"/>
    <col min="6664" max="6664" width="32.85546875" style="524" customWidth="1"/>
    <col min="6665" max="6665" width="11" style="524" customWidth="1"/>
    <col min="6666" max="6666" width="11.140625" style="524" customWidth="1"/>
    <col min="6667" max="6668" width="13.28515625" style="524" customWidth="1"/>
    <col min="6669" max="6669" width="13.85546875" style="524" customWidth="1"/>
    <col min="6670" max="6673" width="9.140625" style="524" customWidth="1"/>
    <col min="6674" max="6912" width="9.140625" style="524"/>
    <col min="6913" max="6913" width="46.140625" style="524" customWidth="1"/>
    <col min="6914" max="6914" width="30.7109375" style="524" customWidth="1"/>
    <col min="6915" max="6915" width="20.85546875" style="524" customWidth="1"/>
    <col min="6916" max="6917" width="20.42578125" style="524" customWidth="1"/>
    <col min="6918" max="6918" width="14.7109375" style="524" customWidth="1"/>
    <col min="6919" max="6919" width="14" style="524" customWidth="1"/>
    <col min="6920" max="6920" width="32.85546875" style="524" customWidth="1"/>
    <col min="6921" max="6921" width="11" style="524" customWidth="1"/>
    <col min="6922" max="6922" width="11.140625" style="524" customWidth="1"/>
    <col min="6923" max="6924" width="13.28515625" style="524" customWidth="1"/>
    <col min="6925" max="6925" width="13.85546875" style="524" customWidth="1"/>
    <col min="6926" max="6929" width="9.140625" style="524" customWidth="1"/>
    <col min="6930" max="7168" width="9.140625" style="524"/>
    <col min="7169" max="7169" width="46.140625" style="524" customWidth="1"/>
    <col min="7170" max="7170" width="30.7109375" style="524" customWidth="1"/>
    <col min="7171" max="7171" width="20.85546875" style="524" customWidth="1"/>
    <col min="7172" max="7173" width="20.42578125" style="524" customWidth="1"/>
    <col min="7174" max="7174" width="14.7109375" style="524" customWidth="1"/>
    <col min="7175" max="7175" width="14" style="524" customWidth="1"/>
    <col min="7176" max="7176" width="32.85546875" style="524" customWidth="1"/>
    <col min="7177" max="7177" width="11" style="524" customWidth="1"/>
    <col min="7178" max="7178" width="11.140625" style="524" customWidth="1"/>
    <col min="7179" max="7180" width="13.28515625" style="524" customWidth="1"/>
    <col min="7181" max="7181" width="13.85546875" style="524" customWidth="1"/>
    <col min="7182" max="7185" width="9.140625" style="524" customWidth="1"/>
    <col min="7186" max="7424" width="9.140625" style="524"/>
    <col min="7425" max="7425" width="46.140625" style="524" customWidth="1"/>
    <col min="7426" max="7426" width="30.7109375" style="524" customWidth="1"/>
    <col min="7427" max="7427" width="20.85546875" style="524" customWidth="1"/>
    <col min="7428" max="7429" width="20.42578125" style="524" customWidth="1"/>
    <col min="7430" max="7430" width="14.7109375" style="524" customWidth="1"/>
    <col min="7431" max="7431" width="14" style="524" customWidth="1"/>
    <col min="7432" max="7432" width="32.85546875" style="524" customWidth="1"/>
    <col min="7433" max="7433" width="11" style="524" customWidth="1"/>
    <col min="7434" max="7434" width="11.140625" style="524" customWidth="1"/>
    <col min="7435" max="7436" width="13.28515625" style="524" customWidth="1"/>
    <col min="7437" max="7437" width="13.85546875" style="524" customWidth="1"/>
    <col min="7438" max="7441" width="9.140625" style="524" customWidth="1"/>
    <col min="7442" max="7680" width="9.140625" style="524"/>
    <col min="7681" max="7681" width="46.140625" style="524" customWidth="1"/>
    <col min="7682" max="7682" width="30.7109375" style="524" customWidth="1"/>
    <col min="7683" max="7683" width="20.85546875" style="524" customWidth="1"/>
    <col min="7684" max="7685" width="20.42578125" style="524" customWidth="1"/>
    <col min="7686" max="7686" width="14.7109375" style="524" customWidth="1"/>
    <col min="7687" max="7687" width="14" style="524" customWidth="1"/>
    <col min="7688" max="7688" width="32.85546875" style="524" customWidth="1"/>
    <col min="7689" max="7689" width="11" style="524" customWidth="1"/>
    <col min="7690" max="7690" width="11.140625" style="524" customWidth="1"/>
    <col min="7691" max="7692" width="13.28515625" style="524" customWidth="1"/>
    <col min="7693" max="7693" width="13.85546875" style="524" customWidth="1"/>
    <col min="7694" max="7697" width="9.140625" style="524" customWidth="1"/>
    <col min="7698" max="7936" width="9.140625" style="524"/>
    <col min="7937" max="7937" width="46.140625" style="524" customWidth="1"/>
    <col min="7938" max="7938" width="30.7109375" style="524" customWidth="1"/>
    <col min="7939" max="7939" width="20.85546875" style="524" customWidth="1"/>
    <col min="7940" max="7941" width="20.42578125" style="524" customWidth="1"/>
    <col min="7942" max="7942" width="14.7109375" style="524" customWidth="1"/>
    <col min="7943" max="7943" width="14" style="524" customWidth="1"/>
    <col min="7944" max="7944" width="32.85546875" style="524" customWidth="1"/>
    <col min="7945" max="7945" width="11" style="524" customWidth="1"/>
    <col min="7946" max="7946" width="11.140625" style="524" customWidth="1"/>
    <col min="7947" max="7948" width="13.28515625" style="524" customWidth="1"/>
    <col min="7949" max="7949" width="13.85546875" style="524" customWidth="1"/>
    <col min="7950" max="7953" width="9.140625" style="524" customWidth="1"/>
    <col min="7954" max="8192" width="9.140625" style="524"/>
    <col min="8193" max="8193" width="46.140625" style="524" customWidth="1"/>
    <col min="8194" max="8194" width="30.7109375" style="524" customWidth="1"/>
    <col min="8195" max="8195" width="20.85546875" style="524" customWidth="1"/>
    <col min="8196" max="8197" width="20.42578125" style="524" customWidth="1"/>
    <col min="8198" max="8198" width="14.7109375" style="524" customWidth="1"/>
    <col min="8199" max="8199" width="14" style="524" customWidth="1"/>
    <col min="8200" max="8200" width="32.85546875" style="524" customWidth="1"/>
    <col min="8201" max="8201" width="11" style="524" customWidth="1"/>
    <col min="8202" max="8202" width="11.140625" style="524" customWidth="1"/>
    <col min="8203" max="8204" width="13.28515625" style="524" customWidth="1"/>
    <col min="8205" max="8205" width="13.85546875" style="524" customWidth="1"/>
    <col min="8206" max="8209" width="9.140625" style="524" customWidth="1"/>
    <col min="8210" max="8448" width="9.140625" style="524"/>
    <col min="8449" max="8449" width="46.140625" style="524" customWidth="1"/>
    <col min="8450" max="8450" width="30.7109375" style="524" customWidth="1"/>
    <col min="8451" max="8451" width="20.85546875" style="524" customWidth="1"/>
    <col min="8452" max="8453" width="20.42578125" style="524" customWidth="1"/>
    <col min="8454" max="8454" width="14.7109375" style="524" customWidth="1"/>
    <col min="8455" max="8455" width="14" style="524" customWidth="1"/>
    <col min="8456" max="8456" width="32.85546875" style="524" customWidth="1"/>
    <col min="8457" max="8457" width="11" style="524" customWidth="1"/>
    <col min="8458" max="8458" width="11.140625" style="524" customWidth="1"/>
    <col min="8459" max="8460" width="13.28515625" style="524" customWidth="1"/>
    <col min="8461" max="8461" width="13.85546875" style="524" customWidth="1"/>
    <col min="8462" max="8465" width="9.140625" style="524" customWidth="1"/>
    <col min="8466" max="8704" width="9.140625" style="524"/>
    <col min="8705" max="8705" width="46.140625" style="524" customWidth="1"/>
    <col min="8706" max="8706" width="30.7109375" style="524" customWidth="1"/>
    <col min="8707" max="8707" width="20.85546875" style="524" customWidth="1"/>
    <col min="8708" max="8709" width="20.42578125" style="524" customWidth="1"/>
    <col min="8710" max="8710" width="14.7109375" style="524" customWidth="1"/>
    <col min="8711" max="8711" width="14" style="524" customWidth="1"/>
    <col min="8712" max="8712" width="32.85546875" style="524" customWidth="1"/>
    <col min="8713" max="8713" width="11" style="524" customWidth="1"/>
    <col min="8714" max="8714" width="11.140625" style="524" customWidth="1"/>
    <col min="8715" max="8716" width="13.28515625" style="524" customWidth="1"/>
    <col min="8717" max="8717" width="13.85546875" style="524" customWidth="1"/>
    <col min="8718" max="8721" width="9.140625" style="524" customWidth="1"/>
    <col min="8722" max="8960" width="9.140625" style="524"/>
    <col min="8961" max="8961" width="46.140625" style="524" customWidth="1"/>
    <col min="8962" max="8962" width="30.7109375" style="524" customWidth="1"/>
    <col min="8963" max="8963" width="20.85546875" style="524" customWidth="1"/>
    <col min="8964" max="8965" width="20.42578125" style="524" customWidth="1"/>
    <col min="8966" max="8966" width="14.7109375" style="524" customWidth="1"/>
    <col min="8967" max="8967" width="14" style="524" customWidth="1"/>
    <col min="8968" max="8968" width="32.85546875" style="524" customWidth="1"/>
    <col min="8969" max="8969" width="11" style="524" customWidth="1"/>
    <col min="8970" max="8970" width="11.140625" style="524" customWidth="1"/>
    <col min="8971" max="8972" width="13.28515625" style="524" customWidth="1"/>
    <col min="8973" max="8973" width="13.85546875" style="524" customWidth="1"/>
    <col min="8974" max="8977" width="9.140625" style="524" customWidth="1"/>
    <col min="8978" max="9216" width="9.140625" style="524"/>
    <col min="9217" max="9217" width="46.140625" style="524" customWidth="1"/>
    <col min="9218" max="9218" width="30.7109375" style="524" customWidth="1"/>
    <col min="9219" max="9219" width="20.85546875" style="524" customWidth="1"/>
    <col min="9220" max="9221" width="20.42578125" style="524" customWidth="1"/>
    <col min="9222" max="9222" width="14.7109375" style="524" customWidth="1"/>
    <col min="9223" max="9223" width="14" style="524" customWidth="1"/>
    <col min="9224" max="9224" width="32.85546875" style="524" customWidth="1"/>
    <col min="9225" max="9225" width="11" style="524" customWidth="1"/>
    <col min="9226" max="9226" width="11.140625" style="524" customWidth="1"/>
    <col min="9227" max="9228" width="13.28515625" style="524" customWidth="1"/>
    <col min="9229" max="9229" width="13.85546875" style="524" customWidth="1"/>
    <col min="9230" max="9233" width="9.140625" style="524" customWidth="1"/>
    <col min="9234" max="9472" width="9.140625" style="524"/>
    <col min="9473" max="9473" width="46.140625" style="524" customWidth="1"/>
    <col min="9474" max="9474" width="30.7109375" style="524" customWidth="1"/>
    <col min="9475" max="9475" width="20.85546875" style="524" customWidth="1"/>
    <col min="9476" max="9477" width="20.42578125" style="524" customWidth="1"/>
    <col min="9478" max="9478" width="14.7109375" style="524" customWidth="1"/>
    <col min="9479" max="9479" width="14" style="524" customWidth="1"/>
    <col min="9480" max="9480" width="32.85546875" style="524" customWidth="1"/>
    <col min="9481" max="9481" width="11" style="524" customWidth="1"/>
    <col min="9482" max="9482" width="11.140625" style="524" customWidth="1"/>
    <col min="9483" max="9484" width="13.28515625" style="524" customWidth="1"/>
    <col min="9485" max="9485" width="13.85546875" style="524" customWidth="1"/>
    <col min="9486" max="9489" width="9.140625" style="524" customWidth="1"/>
    <col min="9490" max="9728" width="9.140625" style="524"/>
    <col min="9729" max="9729" width="46.140625" style="524" customWidth="1"/>
    <col min="9730" max="9730" width="30.7109375" style="524" customWidth="1"/>
    <col min="9731" max="9731" width="20.85546875" style="524" customWidth="1"/>
    <col min="9732" max="9733" width="20.42578125" style="524" customWidth="1"/>
    <col min="9734" max="9734" width="14.7109375" style="524" customWidth="1"/>
    <col min="9735" max="9735" width="14" style="524" customWidth="1"/>
    <col min="9736" max="9736" width="32.85546875" style="524" customWidth="1"/>
    <col min="9737" max="9737" width="11" style="524" customWidth="1"/>
    <col min="9738" max="9738" width="11.140625" style="524" customWidth="1"/>
    <col min="9739" max="9740" width="13.28515625" style="524" customWidth="1"/>
    <col min="9741" max="9741" width="13.85546875" style="524" customWidth="1"/>
    <col min="9742" max="9745" width="9.140625" style="524" customWidth="1"/>
    <col min="9746" max="9984" width="9.140625" style="524"/>
    <col min="9985" max="9985" width="46.140625" style="524" customWidth="1"/>
    <col min="9986" max="9986" width="30.7109375" style="524" customWidth="1"/>
    <col min="9987" max="9987" width="20.85546875" style="524" customWidth="1"/>
    <col min="9988" max="9989" width="20.42578125" style="524" customWidth="1"/>
    <col min="9990" max="9990" width="14.7109375" style="524" customWidth="1"/>
    <col min="9991" max="9991" width="14" style="524" customWidth="1"/>
    <col min="9992" max="9992" width="32.85546875" style="524" customWidth="1"/>
    <col min="9993" max="9993" width="11" style="524" customWidth="1"/>
    <col min="9994" max="9994" width="11.140625" style="524" customWidth="1"/>
    <col min="9995" max="9996" width="13.28515625" style="524" customWidth="1"/>
    <col min="9997" max="9997" width="13.85546875" style="524" customWidth="1"/>
    <col min="9998" max="10001" width="9.140625" style="524" customWidth="1"/>
    <col min="10002" max="10240" width="9.140625" style="524"/>
    <col min="10241" max="10241" width="46.140625" style="524" customWidth="1"/>
    <col min="10242" max="10242" width="30.7109375" style="524" customWidth="1"/>
    <col min="10243" max="10243" width="20.85546875" style="524" customWidth="1"/>
    <col min="10244" max="10245" width="20.42578125" style="524" customWidth="1"/>
    <col min="10246" max="10246" width="14.7109375" style="524" customWidth="1"/>
    <col min="10247" max="10247" width="14" style="524" customWidth="1"/>
    <col min="10248" max="10248" width="32.85546875" style="524" customWidth="1"/>
    <col min="10249" max="10249" width="11" style="524" customWidth="1"/>
    <col min="10250" max="10250" width="11.140625" style="524" customWidth="1"/>
    <col min="10251" max="10252" width="13.28515625" style="524" customWidth="1"/>
    <col min="10253" max="10253" width="13.85546875" style="524" customWidth="1"/>
    <col min="10254" max="10257" width="9.140625" style="524" customWidth="1"/>
    <col min="10258" max="10496" width="9.140625" style="524"/>
    <col min="10497" max="10497" width="46.140625" style="524" customWidth="1"/>
    <col min="10498" max="10498" width="30.7109375" style="524" customWidth="1"/>
    <col min="10499" max="10499" width="20.85546875" style="524" customWidth="1"/>
    <col min="10500" max="10501" width="20.42578125" style="524" customWidth="1"/>
    <col min="10502" max="10502" width="14.7109375" style="524" customWidth="1"/>
    <col min="10503" max="10503" width="14" style="524" customWidth="1"/>
    <col min="10504" max="10504" width="32.85546875" style="524" customWidth="1"/>
    <col min="10505" max="10505" width="11" style="524" customWidth="1"/>
    <col min="10506" max="10506" width="11.140625" style="524" customWidth="1"/>
    <col min="10507" max="10508" width="13.28515625" style="524" customWidth="1"/>
    <col min="10509" max="10509" width="13.85546875" style="524" customWidth="1"/>
    <col min="10510" max="10513" width="9.140625" style="524" customWidth="1"/>
    <col min="10514" max="10752" width="9.140625" style="524"/>
    <col min="10753" max="10753" width="46.140625" style="524" customWidth="1"/>
    <col min="10754" max="10754" width="30.7109375" style="524" customWidth="1"/>
    <col min="10755" max="10755" width="20.85546875" style="524" customWidth="1"/>
    <col min="10756" max="10757" width="20.42578125" style="524" customWidth="1"/>
    <col min="10758" max="10758" width="14.7109375" style="524" customWidth="1"/>
    <col min="10759" max="10759" width="14" style="524" customWidth="1"/>
    <col min="10760" max="10760" width="32.85546875" style="524" customWidth="1"/>
    <col min="10761" max="10761" width="11" style="524" customWidth="1"/>
    <col min="10762" max="10762" width="11.140625" style="524" customWidth="1"/>
    <col min="10763" max="10764" width="13.28515625" style="524" customWidth="1"/>
    <col min="10765" max="10765" width="13.85546875" style="524" customWidth="1"/>
    <col min="10766" max="10769" width="9.140625" style="524" customWidth="1"/>
    <col min="10770" max="11008" width="9.140625" style="524"/>
    <col min="11009" max="11009" width="46.140625" style="524" customWidth="1"/>
    <col min="11010" max="11010" width="30.7109375" style="524" customWidth="1"/>
    <col min="11011" max="11011" width="20.85546875" style="524" customWidth="1"/>
    <col min="11012" max="11013" width="20.42578125" style="524" customWidth="1"/>
    <col min="11014" max="11014" width="14.7109375" style="524" customWidth="1"/>
    <col min="11015" max="11015" width="14" style="524" customWidth="1"/>
    <col min="11016" max="11016" width="32.85546875" style="524" customWidth="1"/>
    <col min="11017" max="11017" width="11" style="524" customWidth="1"/>
    <col min="11018" max="11018" width="11.140625" style="524" customWidth="1"/>
    <col min="11019" max="11020" width="13.28515625" style="524" customWidth="1"/>
    <col min="11021" max="11021" width="13.85546875" style="524" customWidth="1"/>
    <col min="11022" max="11025" width="9.140625" style="524" customWidth="1"/>
    <col min="11026" max="11264" width="9.140625" style="524"/>
    <col min="11265" max="11265" width="46.140625" style="524" customWidth="1"/>
    <col min="11266" max="11266" width="30.7109375" style="524" customWidth="1"/>
    <col min="11267" max="11267" width="20.85546875" style="524" customWidth="1"/>
    <col min="11268" max="11269" width="20.42578125" style="524" customWidth="1"/>
    <col min="11270" max="11270" width="14.7109375" style="524" customWidth="1"/>
    <col min="11271" max="11271" width="14" style="524" customWidth="1"/>
    <col min="11272" max="11272" width="32.85546875" style="524" customWidth="1"/>
    <col min="11273" max="11273" width="11" style="524" customWidth="1"/>
    <col min="11274" max="11274" width="11.140625" style="524" customWidth="1"/>
    <col min="11275" max="11276" width="13.28515625" style="524" customWidth="1"/>
    <col min="11277" max="11277" width="13.85546875" style="524" customWidth="1"/>
    <col min="11278" max="11281" width="9.140625" style="524" customWidth="1"/>
    <col min="11282" max="11520" width="9.140625" style="524"/>
    <col min="11521" max="11521" width="46.140625" style="524" customWidth="1"/>
    <col min="11522" max="11522" width="30.7109375" style="524" customWidth="1"/>
    <col min="11523" max="11523" width="20.85546875" style="524" customWidth="1"/>
    <col min="11524" max="11525" width="20.42578125" style="524" customWidth="1"/>
    <col min="11526" max="11526" width="14.7109375" style="524" customWidth="1"/>
    <col min="11527" max="11527" width="14" style="524" customWidth="1"/>
    <col min="11528" max="11528" width="32.85546875" style="524" customWidth="1"/>
    <col min="11529" max="11529" width="11" style="524" customWidth="1"/>
    <col min="11530" max="11530" width="11.140625" style="524" customWidth="1"/>
    <col min="11531" max="11532" width="13.28515625" style="524" customWidth="1"/>
    <col min="11533" max="11533" width="13.85546875" style="524" customWidth="1"/>
    <col min="11534" max="11537" width="9.140625" style="524" customWidth="1"/>
    <col min="11538" max="11776" width="9.140625" style="524"/>
    <col min="11777" max="11777" width="46.140625" style="524" customWidth="1"/>
    <col min="11778" max="11778" width="30.7109375" style="524" customWidth="1"/>
    <col min="11779" max="11779" width="20.85546875" style="524" customWidth="1"/>
    <col min="11780" max="11781" width="20.42578125" style="524" customWidth="1"/>
    <col min="11782" max="11782" width="14.7109375" style="524" customWidth="1"/>
    <col min="11783" max="11783" width="14" style="524" customWidth="1"/>
    <col min="11784" max="11784" width="32.85546875" style="524" customWidth="1"/>
    <col min="11785" max="11785" width="11" style="524" customWidth="1"/>
    <col min="11786" max="11786" width="11.140625" style="524" customWidth="1"/>
    <col min="11787" max="11788" width="13.28515625" style="524" customWidth="1"/>
    <col min="11789" max="11789" width="13.85546875" style="524" customWidth="1"/>
    <col min="11790" max="11793" width="9.140625" style="524" customWidth="1"/>
    <col min="11794" max="12032" width="9.140625" style="524"/>
    <col min="12033" max="12033" width="46.140625" style="524" customWidth="1"/>
    <col min="12034" max="12034" width="30.7109375" style="524" customWidth="1"/>
    <col min="12035" max="12035" width="20.85546875" style="524" customWidth="1"/>
    <col min="12036" max="12037" width="20.42578125" style="524" customWidth="1"/>
    <col min="12038" max="12038" width="14.7109375" style="524" customWidth="1"/>
    <col min="12039" max="12039" width="14" style="524" customWidth="1"/>
    <col min="12040" max="12040" width="32.85546875" style="524" customWidth="1"/>
    <col min="12041" max="12041" width="11" style="524" customWidth="1"/>
    <col min="12042" max="12042" width="11.140625" style="524" customWidth="1"/>
    <col min="12043" max="12044" width="13.28515625" style="524" customWidth="1"/>
    <col min="12045" max="12045" width="13.85546875" style="524" customWidth="1"/>
    <col min="12046" max="12049" width="9.140625" style="524" customWidth="1"/>
    <col min="12050" max="12288" width="9.140625" style="524"/>
    <col min="12289" max="12289" width="46.140625" style="524" customWidth="1"/>
    <col min="12290" max="12290" width="30.7109375" style="524" customWidth="1"/>
    <col min="12291" max="12291" width="20.85546875" style="524" customWidth="1"/>
    <col min="12292" max="12293" width="20.42578125" style="524" customWidth="1"/>
    <col min="12294" max="12294" width="14.7109375" style="524" customWidth="1"/>
    <col min="12295" max="12295" width="14" style="524" customWidth="1"/>
    <col min="12296" max="12296" width="32.85546875" style="524" customWidth="1"/>
    <col min="12297" max="12297" width="11" style="524" customWidth="1"/>
    <col min="12298" max="12298" width="11.140625" style="524" customWidth="1"/>
    <col min="12299" max="12300" width="13.28515625" style="524" customWidth="1"/>
    <col min="12301" max="12301" width="13.85546875" style="524" customWidth="1"/>
    <col min="12302" max="12305" width="9.140625" style="524" customWidth="1"/>
    <col min="12306" max="12544" width="9.140625" style="524"/>
    <col min="12545" max="12545" width="46.140625" style="524" customWidth="1"/>
    <col min="12546" max="12546" width="30.7109375" style="524" customWidth="1"/>
    <col min="12547" max="12547" width="20.85546875" style="524" customWidth="1"/>
    <col min="12548" max="12549" width="20.42578125" style="524" customWidth="1"/>
    <col min="12550" max="12550" width="14.7109375" style="524" customWidth="1"/>
    <col min="12551" max="12551" width="14" style="524" customWidth="1"/>
    <col min="12552" max="12552" width="32.85546875" style="524" customWidth="1"/>
    <col min="12553" max="12553" width="11" style="524" customWidth="1"/>
    <col min="12554" max="12554" width="11.140625" style="524" customWidth="1"/>
    <col min="12555" max="12556" width="13.28515625" style="524" customWidth="1"/>
    <col min="12557" max="12557" width="13.85546875" style="524" customWidth="1"/>
    <col min="12558" max="12561" width="9.140625" style="524" customWidth="1"/>
    <col min="12562" max="12800" width="9.140625" style="524"/>
    <col min="12801" max="12801" width="46.140625" style="524" customWidth="1"/>
    <col min="12802" max="12802" width="30.7109375" style="524" customWidth="1"/>
    <col min="12803" max="12803" width="20.85546875" style="524" customWidth="1"/>
    <col min="12804" max="12805" width="20.42578125" style="524" customWidth="1"/>
    <col min="12806" max="12806" width="14.7109375" style="524" customWidth="1"/>
    <col min="12807" max="12807" width="14" style="524" customWidth="1"/>
    <col min="12808" max="12808" width="32.85546875" style="524" customWidth="1"/>
    <col min="12809" max="12809" width="11" style="524" customWidth="1"/>
    <col min="12810" max="12810" width="11.140625" style="524" customWidth="1"/>
    <col min="12811" max="12812" width="13.28515625" style="524" customWidth="1"/>
    <col min="12813" max="12813" width="13.85546875" style="524" customWidth="1"/>
    <col min="12814" max="12817" width="9.140625" style="524" customWidth="1"/>
    <col min="12818" max="13056" width="9.140625" style="524"/>
    <col min="13057" max="13057" width="46.140625" style="524" customWidth="1"/>
    <col min="13058" max="13058" width="30.7109375" style="524" customWidth="1"/>
    <col min="13059" max="13059" width="20.85546875" style="524" customWidth="1"/>
    <col min="13060" max="13061" width="20.42578125" style="524" customWidth="1"/>
    <col min="13062" max="13062" width="14.7109375" style="524" customWidth="1"/>
    <col min="13063" max="13063" width="14" style="524" customWidth="1"/>
    <col min="13064" max="13064" width="32.85546875" style="524" customWidth="1"/>
    <col min="13065" max="13065" width="11" style="524" customWidth="1"/>
    <col min="13066" max="13066" width="11.140625" style="524" customWidth="1"/>
    <col min="13067" max="13068" width="13.28515625" style="524" customWidth="1"/>
    <col min="13069" max="13069" width="13.85546875" style="524" customWidth="1"/>
    <col min="13070" max="13073" width="9.140625" style="524" customWidth="1"/>
    <col min="13074" max="13312" width="9.140625" style="524"/>
    <col min="13313" max="13313" width="46.140625" style="524" customWidth="1"/>
    <col min="13314" max="13314" width="30.7109375" style="524" customWidth="1"/>
    <col min="13315" max="13315" width="20.85546875" style="524" customWidth="1"/>
    <col min="13316" max="13317" width="20.42578125" style="524" customWidth="1"/>
    <col min="13318" max="13318" width="14.7109375" style="524" customWidth="1"/>
    <col min="13319" max="13319" width="14" style="524" customWidth="1"/>
    <col min="13320" max="13320" width="32.85546875" style="524" customWidth="1"/>
    <col min="13321" max="13321" width="11" style="524" customWidth="1"/>
    <col min="13322" max="13322" width="11.140625" style="524" customWidth="1"/>
    <col min="13323" max="13324" width="13.28515625" style="524" customWidth="1"/>
    <col min="13325" max="13325" width="13.85546875" style="524" customWidth="1"/>
    <col min="13326" max="13329" width="9.140625" style="524" customWidth="1"/>
    <col min="13330" max="13568" width="9.140625" style="524"/>
    <col min="13569" max="13569" width="46.140625" style="524" customWidth="1"/>
    <col min="13570" max="13570" width="30.7109375" style="524" customWidth="1"/>
    <col min="13571" max="13571" width="20.85546875" style="524" customWidth="1"/>
    <col min="13572" max="13573" width="20.42578125" style="524" customWidth="1"/>
    <col min="13574" max="13574" width="14.7109375" style="524" customWidth="1"/>
    <col min="13575" max="13575" width="14" style="524" customWidth="1"/>
    <col min="13576" max="13576" width="32.85546875" style="524" customWidth="1"/>
    <col min="13577" max="13577" width="11" style="524" customWidth="1"/>
    <col min="13578" max="13578" width="11.140625" style="524" customWidth="1"/>
    <col min="13579" max="13580" width="13.28515625" style="524" customWidth="1"/>
    <col min="13581" max="13581" width="13.85546875" style="524" customWidth="1"/>
    <col min="13582" max="13585" width="9.140625" style="524" customWidth="1"/>
    <col min="13586" max="13824" width="9.140625" style="524"/>
    <col min="13825" max="13825" width="46.140625" style="524" customWidth="1"/>
    <col min="13826" max="13826" width="30.7109375" style="524" customWidth="1"/>
    <col min="13827" max="13827" width="20.85546875" style="524" customWidth="1"/>
    <col min="13828" max="13829" width="20.42578125" style="524" customWidth="1"/>
    <col min="13830" max="13830" width="14.7109375" style="524" customWidth="1"/>
    <col min="13831" max="13831" width="14" style="524" customWidth="1"/>
    <col min="13832" max="13832" width="32.85546875" style="524" customWidth="1"/>
    <col min="13833" max="13833" width="11" style="524" customWidth="1"/>
    <col min="13834" max="13834" width="11.140625" style="524" customWidth="1"/>
    <col min="13835" max="13836" width="13.28515625" style="524" customWidth="1"/>
    <col min="13837" max="13837" width="13.85546875" style="524" customWidth="1"/>
    <col min="13838" max="13841" width="9.140625" style="524" customWidth="1"/>
    <col min="13842" max="14080" width="9.140625" style="524"/>
    <col min="14081" max="14081" width="46.140625" style="524" customWidth="1"/>
    <col min="14082" max="14082" width="30.7109375" style="524" customWidth="1"/>
    <col min="14083" max="14083" width="20.85546875" style="524" customWidth="1"/>
    <col min="14084" max="14085" width="20.42578125" style="524" customWidth="1"/>
    <col min="14086" max="14086" width="14.7109375" style="524" customWidth="1"/>
    <col min="14087" max="14087" width="14" style="524" customWidth="1"/>
    <col min="14088" max="14088" width="32.85546875" style="524" customWidth="1"/>
    <col min="14089" max="14089" width="11" style="524" customWidth="1"/>
    <col min="14090" max="14090" width="11.140625" style="524" customWidth="1"/>
    <col min="14091" max="14092" width="13.28515625" style="524" customWidth="1"/>
    <col min="14093" max="14093" width="13.85546875" style="524" customWidth="1"/>
    <col min="14094" max="14097" width="9.140625" style="524" customWidth="1"/>
    <col min="14098" max="14336" width="9.140625" style="524"/>
    <col min="14337" max="14337" width="46.140625" style="524" customWidth="1"/>
    <col min="14338" max="14338" width="30.7109375" style="524" customWidth="1"/>
    <col min="14339" max="14339" width="20.85546875" style="524" customWidth="1"/>
    <col min="14340" max="14341" width="20.42578125" style="524" customWidth="1"/>
    <col min="14342" max="14342" width="14.7109375" style="524" customWidth="1"/>
    <col min="14343" max="14343" width="14" style="524" customWidth="1"/>
    <col min="14344" max="14344" width="32.85546875" style="524" customWidth="1"/>
    <col min="14345" max="14345" width="11" style="524" customWidth="1"/>
    <col min="14346" max="14346" width="11.140625" style="524" customWidth="1"/>
    <col min="14347" max="14348" width="13.28515625" style="524" customWidth="1"/>
    <col min="14349" max="14349" width="13.85546875" style="524" customWidth="1"/>
    <col min="14350" max="14353" width="9.140625" style="524" customWidth="1"/>
    <col min="14354" max="14592" width="9.140625" style="524"/>
    <col min="14593" max="14593" width="46.140625" style="524" customWidth="1"/>
    <col min="14594" max="14594" width="30.7109375" style="524" customWidth="1"/>
    <col min="14595" max="14595" width="20.85546875" style="524" customWidth="1"/>
    <col min="14596" max="14597" width="20.42578125" style="524" customWidth="1"/>
    <col min="14598" max="14598" width="14.7109375" style="524" customWidth="1"/>
    <col min="14599" max="14599" width="14" style="524" customWidth="1"/>
    <col min="14600" max="14600" width="32.85546875" style="524" customWidth="1"/>
    <col min="14601" max="14601" width="11" style="524" customWidth="1"/>
    <col min="14602" max="14602" width="11.140625" style="524" customWidth="1"/>
    <col min="14603" max="14604" width="13.28515625" style="524" customWidth="1"/>
    <col min="14605" max="14605" width="13.85546875" style="524" customWidth="1"/>
    <col min="14606" max="14609" width="9.140625" style="524" customWidth="1"/>
    <col min="14610" max="14848" width="9.140625" style="524"/>
    <col min="14849" max="14849" width="46.140625" style="524" customWidth="1"/>
    <col min="14850" max="14850" width="30.7109375" style="524" customWidth="1"/>
    <col min="14851" max="14851" width="20.85546875" style="524" customWidth="1"/>
    <col min="14852" max="14853" width="20.42578125" style="524" customWidth="1"/>
    <col min="14854" max="14854" width="14.7109375" style="524" customWidth="1"/>
    <col min="14855" max="14855" width="14" style="524" customWidth="1"/>
    <col min="14856" max="14856" width="32.85546875" style="524" customWidth="1"/>
    <col min="14857" max="14857" width="11" style="524" customWidth="1"/>
    <col min="14858" max="14858" width="11.140625" style="524" customWidth="1"/>
    <col min="14859" max="14860" width="13.28515625" style="524" customWidth="1"/>
    <col min="14861" max="14861" width="13.85546875" style="524" customWidth="1"/>
    <col min="14862" max="14865" width="9.140625" style="524" customWidth="1"/>
    <col min="14866" max="15104" width="9.140625" style="524"/>
    <col min="15105" max="15105" width="46.140625" style="524" customWidth="1"/>
    <col min="15106" max="15106" width="30.7109375" style="524" customWidth="1"/>
    <col min="15107" max="15107" width="20.85546875" style="524" customWidth="1"/>
    <col min="15108" max="15109" width="20.42578125" style="524" customWidth="1"/>
    <col min="15110" max="15110" width="14.7109375" style="524" customWidth="1"/>
    <col min="15111" max="15111" width="14" style="524" customWidth="1"/>
    <col min="15112" max="15112" width="32.85546875" style="524" customWidth="1"/>
    <col min="15113" max="15113" width="11" style="524" customWidth="1"/>
    <col min="15114" max="15114" width="11.140625" style="524" customWidth="1"/>
    <col min="15115" max="15116" width="13.28515625" style="524" customWidth="1"/>
    <col min="15117" max="15117" width="13.85546875" style="524" customWidth="1"/>
    <col min="15118" max="15121" width="9.140625" style="524" customWidth="1"/>
    <col min="15122" max="15360" width="9.140625" style="524"/>
    <col min="15361" max="15361" width="46.140625" style="524" customWidth="1"/>
    <col min="15362" max="15362" width="30.7109375" style="524" customWidth="1"/>
    <col min="15363" max="15363" width="20.85546875" style="524" customWidth="1"/>
    <col min="15364" max="15365" width="20.42578125" style="524" customWidth="1"/>
    <col min="15366" max="15366" width="14.7109375" style="524" customWidth="1"/>
    <col min="15367" max="15367" width="14" style="524" customWidth="1"/>
    <col min="15368" max="15368" width="32.85546875" style="524" customWidth="1"/>
    <col min="15369" max="15369" width="11" style="524" customWidth="1"/>
    <col min="15370" max="15370" width="11.140625" style="524" customWidth="1"/>
    <col min="15371" max="15372" width="13.28515625" style="524" customWidth="1"/>
    <col min="15373" max="15373" width="13.85546875" style="524" customWidth="1"/>
    <col min="15374" max="15377" width="9.140625" style="524" customWidth="1"/>
    <col min="15378" max="15616" width="9.140625" style="524"/>
    <col min="15617" max="15617" width="46.140625" style="524" customWidth="1"/>
    <col min="15618" max="15618" width="30.7109375" style="524" customWidth="1"/>
    <col min="15619" max="15619" width="20.85546875" style="524" customWidth="1"/>
    <col min="15620" max="15621" width="20.42578125" style="524" customWidth="1"/>
    <col min="15622" max="15622" width="14.7109375" style="524" customWidth="1"/>
    <col min="15623" max="15623" width="14" style="524" customWidth="1"/>
    <col min="15624" max="15624" width="32.85546875" style="524" customWidth="1"/>
    <col min="15625" max="15625" width="11" style="524" customWidth="1"/>
    <col min="15626" max="15626" width="11.140625" style="524" customWidth="1"/>
    <col min="15627" max="15628" width="13.28515625" style="524" customWidth="1"/>
    <col min="15629" max="15629" width="13.85546875" style="524" customWidth="1"/>
    <col min="15630" max="15633" width="9.140625" style="524" customWidth="1"/>
    <col min="15634" max="15872" width="9.140625" style="524"/>
    <col min="15873" max="15873" width="46.140625" style="524" customWidth="1"/>
    <col min="15874" max="15874" width="30.7109375" style="524" customWidth="1"/>
    <col min="15875" max="15875" width="20.85546875" style="524" customWidth="1"/>
    <col min="15876" max="15877" width="20.42578125" style="524" customWidth="1"/>
    <col min="15878" max="15878" width="14.7109375" style="524" customWidth="1"/>
    <col min="15879" max="15879" width="14" style="524" customWidth="1"/>
    <col min="15880" max="15880" width="32.85546875" style="524" customWidth="1"/>
    <col min="15881" max="15881" width="11" style="524" customWidth="1"/>
    <col min="15882" max="15882" width="11.140625" style="524" customWidth="1"/>
    <col min="15883" max="15884" width="13.28515625" style="524" customWidth="1"/>
    <col min="15885" max="15885" width="13.85546875" style="524" customWidth="1"/>
    <col min="15886" max="15889" width="9.140625" style="524" customWidth="1"/>
    <col min="15890" max="16128" width="9.140625" style="524"/>
    <col min="16129" max="16129" width="46.140625" style="524" customWidth="1"/>
    <col min="16130" max="16130" width="30.7109375" style="524" customWidth="1"/>
    <col min="16131" max="16131" width="20.85546875" style="524" customWidth="1"/>
    <col min="16132" max="16133" width="20.42578125" style="524" customWidth="1"/>
    <col min="16134" max="16134" width="14.7109375" style="524" customWidth="1"/>
    <col min="16135" max="16135" width="14" style="524" customWidth="1"/>
    <col min="16136" max="16136" width="32.85546875" style="524" customWidth="1"/>
    <col min="16137" max="16137" width="11" style="524" customWidth="1"/>
    <col min="16138" max="16138" width="11.140625" style="524" customWidth="1"/>
    <col min="16139" max="16140" width="13.28515625" style="524" customWidth="1"/>
    <col min="16141" max="16141" width="13.85546875" style="524" customWidth="1"/>
    <col min="16142" max="16145" width="9.140625" style="524" customWidth="1"/>
    <col min="16146" max="16384" width="9.140625" style="524"/>
  </cols>
  <sheetData>
    <row r="1" spans="1:9" s="517" customFormat="1" ht="12">
      <c r="A1" s="516"/>
      <c r="B1" s="516"/>
      <c r="G1" s="518" t="s">
        <v>221</v>
      </c>
      <c r="I1" s="519"/>
    </row>
    <row r="2" spans="1:9" s="517" customFormat="1" ht="12">
      <c r="A2" s="516"/>
      <c r="B2" s="516"/>
      <c r="G2" s="518" t="s">
        <v>222</v>
      </c>
      <c r="I2" s="519"/>
    </row>
    <row r="3" spans="1:9" s="517" customFormat="1" ht="12">
      <c r="A3" s="516"/>
      <c r="B3" s="516"/>
      <c r="G3" s="518" t="s">
        <v>223</v>
      </c>
      <c r="I3" s="519"/>
    </row>
    <row r="4" spans="1:9" s="517" customFormat="1" ht="13.5" customHeight="1">
      <c r="A4" s="516"/>
      <c r="B4" s="516"/>
      <c r="G4" s="518" t="s">
        <v>224</v>
      </c>
      <c r="I4" s="519"/>
    </row>
    <row r="5" spans="1:9" s="517" customFormat="1" ht="13.5" customHeight="1">
      <c r="A5" s="516"/>
      <c r="B5" s="520"/>
      <c r="G5" s="518" t="s">
        <v>225</v>
      </c>
      <c r="I5" s="519"/>
    </row>
    <row r="6" spans="1:9" ht="13.5" customHeight="1">
      <c r="B6" s="522"/>
      <c r="C6" s="523"/>
      <c r="D6" s="523"/>
      <c r="E6" s="523"/>
    </row>
    <row r="7" spans="1:9">
      <c r="B7" s="522"/>
      <c r="C7" s="523"/>
      <c r="D7" s="523"/>
      <c r="G7" s="526" t="s">
        <v>226</v>
      </c>
    </row>
    <row r="8" spans="1:9" ht="13.5" customHeight="1">
      <c r="B8" s="522"/>
      <c r="C8" s="527"/>
      <c r="E8" s="527"/>
      <c r="F8" s="523"/>
      <c r="G8" s="523"/>
      <c r="H8" s="523"/>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528" customFormat="1" ht="26.25" customHeight="1"/>
    <row r="14" spans="1:9" s="528" customFormat="1" ht="26.25" customHeight="1"/>
    <row r="15" spans="1:9" s="528" customFormat="1" ht="16.5" customHeight="1"/>
    <row r="16" spans="1:9" s="83" customFormat="1" ht="22.35" customHeight="1">
      <c r="A16" s="981" t="s">
        <v>2</v>
      </c>
      <c r="B16" s="981"/>
      <c r="C16" s="981"/>
      <c r="D16" s="981"/>
      <c r="E16" s="981"/>
      <c r="F16" s="981"/>
      <c r="G16" s="981"/>
    </row>
    <row r="17" spans="1:13" s="80" customFormat="1" ht="15.75">
      <c r="A17" s="982" t="s">
        <v>229</v>
      </c>
      <c r="B17" s="982"/>
      <c r="C17" s="982"/>
      <c r="D17" s="982"/>
      <c r="E17" s="982"/>
      <c r="F17" s="982"/>
      <c r="G17" s="982"/>
      <c r="H17" s="529"/>
      <c r="I17" s="221"/>
    </row>
    <row r="18" spans="1:13" s="213" customFormat="1" ht="15.75">
      <c r="A18" s="983"/>
      <c r="B18" s="983"/>
      <c r="C18" s="983"/>
      <c r="D18" s="983"/>
      <c r="E18" s="983"/>
      <c r="F18" s="983"/>
      <c r="G18" s="983"/>
      <c r="H18" s="530"/>
      <c r="I18" s="212"/>
    </row>
    <row r="19" spans="1:13" s="213" customFormat="1" ht="15.75">
      <c r="A19" s="981" t="s">
        <v>28</v>
      </c>
      <c r="B19" s="981"/>
      <c r="C19" s="981"/>
      <c r="D19" s="981"/>
      <c r="E19" s="981"/>
      <c r="F19" s="981"/>
      <c r="G19" s="981"/>
      <c r="H19" s="531"/>
      <c r="I19" s="212"/>
    </row>
    <row r="20" spans="1:13" ht="20.25" customHeight="1">
      <c r="A20" s="976" t="s">
        <v>386</v>
      </c>
      <c r="B20" s="976"/>
      <c r="C20" s="976"/>
      <c r="D20" s="976"/>
      <c r="E20" s="976"/>
      <c r="F20" s="976"/>
      <c r="G20" s="976"/>
      <c r="H20" s="532"/>
      <c r="J20" s="533"/>
      <c r="K20" s="533"/>
      <c r="L20" s="533"/>
      <c r="M20" s="533"/>
    </row>
    <row r="21" spans="1:13" s="536" customFormat="1" ht="21.75" customHeight="1">
      <c r="A21" s="984" t="s">
        <v>464</v>
      </c>
      <c r="B21" s="984"/>
      <c r="C21" s="984"/>
      <c r="D21" s="984"/>
      <c r="E21" s="984"/>
      <c r="F21" s="984"/>
      <c r="G21" s="984"/>
      <c r="H21" s="534"/>
      <c r="I21" s="535"/>
      <c r="J21" s="534"/>
      <c r="K21" s="534"/>
      <c r="L21" s="534"/>
      <c r="M21" s="534"/>
    </row>
    <row r="22" spans="1:13" s="540" customFormat="1" ht="100.5" customHeight="1">
      <c r="A22" s="955" t="s">
        <v>387</v>
      </c>
      <c r="B22" s="955"/>
      <c r="C22" s="955"/>
      <c r="D22" s="955"/>
      <c r="E22" s="955"/>
      <c r="F22" s="955"/>
      <c r="G22" s="955"/>
      <c r="H22" s="537"/>
      <c r="I22" s="538"/>
      <c r="J22" s="539"/>
      <c r="K22" s="539"/>
      <c r="L22" s="539"/>
    </row>
    <row r="23" spans="1:13" s="299" customFormat="1" ht="15.75">
      <c r="A23" s="427" t="s">
        <v>359</v>
      </c>
      <c r="B23" s="404"/>
      <c r="C23" s="404"/>
      <c r="D23" s="404"/>
      <c r="E23" s="404"/>
      <c r="F23" s="404"/>
      <c r="G23" s="404"/>
    </row>
    <row r="24" spans="1:13" s="404" customFormat="1" ht="15.75">
      <c r="A24" s="985" t="s">
        <v>323</v>
      </c>
      <c r="B24" s="985"/>
      <c r="C24" s="985"/>
      <c r="D24" s="985"/>
      <c r="E24" s="985"/>
      <c r="F24" s="985"/>
      <c r="G24" s="985"/>
    </row>
    <row r="25" spans="1:13" s="404" customFormat="1" ht="33.75" customHeight="1">
      <c r="A25" s="958" t="s">
        <v>297</v>
      </c>
      <c r="B25" s="958"/>
      <c r="C25" s="958"/>
      <c r="D25" s="958"/>
      <c r="E25" s="958"/>
      <c r="F25" s="958"/>
      <c r="G25" s="958"/>
    </row>
    <row r="26" spans="1:13" s="404" customFormat="1" ht="15.75">
      <c r="A26" s="541" t="s">
        <v>324</v>
      </c>
    </row>
    <row r="27" spans="1:13" s="404" customFormat="1" ht="15.75">
      <c r="A27" s="958" t="s">
        <v>344</v>
      </c>
      <c r="B27" s="958"/>
      <c r="C27" s="958"/>
      <c r="D27" s="958"/>
      <c r="E27" s="958"/>
      <c r="F27" s="958"/>
      <c r="G27" s="958"/>
    </row>
    <row r="28" spans="1:13" s="545" customFormat="1" ht="48.75" customHeight="1">
      <c r="A28" s="955" t="s">
        <v>388</v>
      </c>
      <c r="B28" s="955"/>
      <c r="C28" s="955"/>
      <c r="D28" s="955"/>
      <c r="E28" s="955"/>
      <c r="F28" s="955"/>
      <c r="G28" s="955"/>
      <c r="H28" s="542"/>
      <c r="I28" s="543"/>
      <c r="J28" s="544"/>
      <c r="K28" s="544"/>
      <c r="L28" s="544"/>
    </row>
    <row r="29" spans="1:13" s="299" customFormat="1" ht="15.75">
      <c r="A29" s="405" t="s">
        <v>235</v>
      </c>
      <c r="B29" s="406"/>
      <c r="C29" s="406"/>
      <c r="D29" s="406"/>
      <c r="E29" s="406"/>
      <c r="F29" s="406"/>
      <c r="G29" s="406"/>
    </row>
    <row r="30" spans="1:13" s="546" customFormat="1" ht="21" customHeight="1">
      <c r="A30" s="959" t="s">
        <v>59</v>
      </c>
      <c r="B30" s="959" t="s">
        <v>7</v>
      </c>
      <c r="C30" s="959" t="s">
        <v>281</v>
      </c>
      <c r="D30" s="959" t="s">
        <v>282</v>
      </c>
      <c r="E30" s="961" t="s">
        <v>60</v>
      </c>
      <c r="F30" s="961"/>
      <c r="G30" s="961"/>
    </row>
    <row r="31" spans="1:13" s="546" customFormat="1" ht="23.25" customHeight="1">
      <c r="A31" s="960"/>
      <c r="B31" s="960"/>
      <c r="C31" s="960"/>
      <c r="D31" s="960"/>
      <c r="E31" s="547" t="s">
        <v>13</v>
      </c>
      <c r="F31" s="547" t="s">
        <v>14</v>
      </c>
      <c r="G31" s="547" t="s">
        <v>30</v>
      </c>
    </row>
    <row r="32" spans="1:13" s="551" customFormat="1" ht="60" customHeight="1">
      <c r="A32" s="548" t="s">
        <v>389</v>
      </c>
      <c r="B32" s="549" t="s">
        <v>62</v>
      </c>
      <c r="C32" s="550">
        <v>45.5</v>
      </c>
      <c r="D32" s="550">
        <v>40</v>
      </c>
      <c r="E32" s="550">
        <v>40</v>
      </c>
      <c r="F32" s="550">
        <v>40</v>
      </c>
      <c r="G32" s="550">
        <v>40</v>
      </c>
    </row>
    <row r="33" spans="1:13" s="551" customFormat="1" ht="48.75" customHeight="1">
      <c r="A33" s="548" t="s">
        <v>390</v>
      </c>
      <c r="B33" s="549" t="s">
        <v>62</v>
      </c>
      <c r="C33" s="550">
        <v>33.299999999999997</v>
      </c>
      <c r="D33" s="550">
        <v>30</v>
      </c>
      <c r="E33" s="550">
        <v>30</v>
      </c>
      <c r="F33" s="550">
        <v>30</v>
      </c>
      <c r="G33" s="550">
        <v>30</v>
      </c>
    </row>
    <row r="34" spans="1:13" ht="2.25" customHeight="1">
      <c r="A34" s="552"/>
      <c r="B34" s="962"/>
      <c r="C34" s="962"/>
      <c r="D34" s="962"/>
      <c r="E34" s="962"/>
      <c r="F34" s="962"/>
      <c r="G34" s="962"/>
      <c r="H34" s="962"/>
      <c r="I34" s="553"/>
      <c r="J34" s="527"/>
      <c r="K34" s="527"/>
      <c r="L34" s="527"/>
    </row>
    <row r="35" spans="1:13" s="545" customFormat="1" ht="38.25" customHeight="1">
      <c r="A35" s="963" t="s">
        <v>391</v>
      </c>
      <c r="B35" s="963"/>
      <c r="C35" s="963"/>
      <c r="D35" s="963"/>
      <c r="E35" s="963"/>
      <c r="F35" s="963"/>
      <c r="G35" s="963"/>
      <c r="H35" s="542"/>
      <c r="I35" s="554"/>
    </row>
    <row r="36" spans="1:13" ht="21.75" customHeight="1">
      <c r="A36" s="964" t="s">
        <v>5</v>
      </c>
      <c r="B36" s="965"/>
      <c r="C36" s="965"/>
      <c r="D36" s="965"/>
      <c r="E36" s="965"/>
      <c r="F36" s="965"/>
      <c r="G36" s="966"/>
      <c r="H36" s="525"/>
      <c r="I36" s="524"/>
    </row>
    <row r="37" spans="1:13" ht="31.5" customHeight="1">
      <c r="A37" s="555" t="s">
        <v>6</v>
      </c>
      <c r="B37" s="972" t="s">
        <v>7</v>
      </c>
      <c r="C37" s="556" t="s">
        <v>8</v>
      </c>
      <c r="D37" s="556" t="s">
        <v>9</v>
      </c>
      <c r="E37" s="978" t="s">
        <v>10</v>
      </c>
      <c r="F37" s="979"/>
      <c r="G37" s="980"/>
      <c r="H37" s="525"/>
      <c r="I37" s="524"/>
    </row>
    <row r="38" spans="1:13" ht="17.25" customHeight="1">
      <c r="A38" s="557"/>
      <c r="B38" s="977"/>
      <c r="C38" s="558" t="s">
        <v>11</v>
      </c>
      <c r="D38" s="558" t="s">
        <v>12</v>
      </c>
      <c r="E38" s="559" t="s">
        <v>13</v>
      </c>
      <c r="F38" s="559" t="s">
        <v>14</v>
      </c>
      <c r="G38" s="559" t="s">
        <v>30</v>
      </c>
      <c r="H38" s="525"/>
      <c r="I38" s="524"/>
    </row>
    <row r="39" spans="1:13" ht="33" customHeight="1">
      <c r="A39" s="560" t="s">
        <v>15</v>
      </c>
      <c r="B39" s="556" t="s">
        <v>16</v>
      </c>
      <c r="C39" s="561">
        <f>C57</f>
        <v>628</v>
      </c>
      <c r="D39" s="561">
        <v>2182</v>
      </c>
      <c r="E39" s="561">
        <f>E57</f>
        <v>0</v>
      </c>
      <c r="F39" s="561">
        <f>F57</f>
        <v>0</v>
      </c>
      <c r="G39" s="561">
        <f>G57</f>
        <v>0</v>
      </c>
      <c r="H39" s="525"/>
      <c r="I39" s="524"/>
    </row>
    <row r="40" spans="1:13" ht="33" customHeight="1">
      <c r="A40" s="560" t="s">
        <v>17</v>
      </c>
      <c r="B40" s="556" t="s">
        <v>16</v>
      </c>
      <c r="C40" s="561">
        <f>C73</f>
        <v>21603.8</v>
      </c>
      <c r="D40" s="561">
        <f>D73</f>
        <v>7908</v>
      </c>
      <c r="E40" s="561">
        <f>E73</f>
        <v>10200</v>
      </c>
      <c r="F40" s="561">
        <f>F73</f>
        <v>10856</v>
      </c>
      <c r="G40" s="561">
        <f>G73</f>
        <v>11010</v>
      </c>
      <c r="H40" s="525"/>
      <c r="I40" s="524"/>
    </row>
    <row r="41" spans="1:13" ht="30" customHeight="1">
      <c r="A41" s="562" t="s">
        <v>18</v>
      </c>
      <c r="B41" s="563" t="s">
        <v>16</v>
      </c>
      <c r="C41" s="564">
        <f>SUM(C39:C40)</f>
        <v>22231.8</v>
      </c>
      <c r="D41" s="564">
        <f>D39+D40</f>
        <v>10090</v>
      </c>
      <c r="E41" s="565">
        <f>SUM(E39:E40)</f>
        <v>10200</v>
      </c>
      <c r="F41" s="565">
        <f>SUM(F39:F40)</f>
        <v>10856</v>
      </c>
      <c r="G41" s="565">
        <f t="shared" ref="G41" si="0">SUM(G39:G40)</f>
        <v>11010</v>
      </c>
      <c r="H41" s="566"/>
      <c r="I41" s="533"/>
      <c r="J41" s="533"/>
      <c r="K41" s="533"/>
      <c r="L41" s="533"/>
    </row>
    <row r="42" spans="1:13" s="536" customFormat="1" ht="15.75">
      <c r="A42" s="976" t="s">
        <v>315</v>
      </c>
      <c r="B42" s="976"/>
      <c r="C42" s="976"/>
      <c r="D42" s="976"/>
      <c r="E42" s="976"/>
      <c r="F42" s="976"/>
      <c r="G42" s="976"/>
      <c r="H42" s="976"/>
      <c r="I42" s="535"/>
      <c r="J42" s="534"/>
      <c r="K42" s="534"/>
      <c r="L42" s="534"/>
      <c r="M42" s="534"/>
    </row>
    <row r="43" spans="1:13" s="299" customFormat="1" ht="17.25" customHeight="1">
      <c r="A43" s="567" t="s">
        <v>392</v>
      </c>
      <c r="B43" s="515"/>
      <c r="C43" s="515"/>
      <c r="D43" s="515"/>
      <c r="E43" s="515"/>
      <c r="F43" s="515"/>
      <c r="G43" s="515"/>
    </row>
    <row r="44" spans="1:13" s="299" customFormat="1" ht="33" customHeight="1">
      <c r="A44" s="958" t="s">
        <v>297</v>
      </c>
      <c r="B44" s="958"/>
      <c r="C44" s="958"/>
      <c r="D44" s="958"/>
      <c r="E44" s="958"/>
      <c r="F44" s="958"/>
      <c r="G44" s="958"/>
    </row>
    <row r="45" spans="1:13" s="299" customFormat="1" ht="18" customHeight="1">
      <c r="A45" s="83" t="s">
        <v>242</v>
      </c>
    </row>
    <row r="46" spans="1:13" ht="38.25" customHeight="1">
      <c r="A46" s="967" t="s">
        <v>393</v>
      </c>
      <c r="B46" s="967"/>
      <c r="C46" s="967"/>
      <c r="D46" s="967"/>
      <c r="E46" s="967"/>
      <c r="F46" s="967"/>
      <c r="G46" s="967"/>
      <c r="H46" s="532"/>
    </row>
    <row r="47" spans="1:13" ht="38.25" hidden="1" customHeight="1">
      <c r="A47" s="968" t="s">
        <v>21</v>
      </c>
      <c r="B47" s="957" t="s">
        <v>7</v>
      </c>
      <c r="C47" s="568" t="s">
        <v>8</v>
      </c>
      <c r="D47" s="568" t="s">
        <v>9</v>
      </c>
      <c r="E47" s="957" t="s">
        <v>10</v>
      </c>
      <c r="F47" s="957"/>
      <c r="G47" s="957"/>
      <c r="H47" s="569"/>
      <c r="I47" s="524"/>
    </row>
    <row r="48" spans="1:13" ht="17.25" hidden="1" customHeight="1">
      <c r="A48" s="969"/>
      <c r="B48" s="956"/>
      <c r="C48" s="556" t="s">
        <v>11</v>
      </c>
      <c r="D48" s="556" t="s">
        <v>12</v>
      </c>
      <c r="E48" s="556" t="s">
        <v>13</v>
      </c>
      <c r="F48" s="556" t="s">
        <v>14</v>
      </c>
      <c r="G48" s="556" t="s">
        <v>30</v>
      </c>
      <c r="H48" s="569"/>
      <c r="I48" s="524"/>
    </row>
    <row r="49" spans="1:13" ht="30" hidden="1" customHeight="1">
      <c r="A49" s="570"/>
      <c r="B49" s="571"/>
      <c r="C49" s="572"/>
      <c r="D49" s="549"/>
      <c r="E49" s="549"/>
      <c r="F49" s="549"/>
      <c r="G49" s="549"/>
      <c r="H49" s="569"/>
      <c r="I49" s="524"/>
    </row>
    <row r="50" spans="1:13" ht="28.5" hidden="1" customHeight="1">
      <c r="A50" s="573"/>
      <c r="B50" s="571"/>
      <c r="C50" s="550"/>
      <c r="D50" s="549"/>
      <c r="E50" s="549"/>
      <c r="F50" s="549"/>
      <c r="G50" s="549"/>
      <c r="H50" s="569"/>
      <c r="I50" s="524"/>
    </row>
    <row r="51" spans="1:13" ht="38.25" customHeight="1">
      <c r="A51" s="970" t="s">
        <v>21</v>
      </c>
      <c r="B51" s="956" t="s">
        <v>7</v>
      </c>
      <c r="C51" s="556" t="s">
        <v>8</v>
      </c>
      <c r="D51" s="556" t="s">
        <v>9</v>
      </c>
      <c r="E51" s="956" t="s">
        <v>10</v>
      </c>
      <c r="F51" s="956"/>
      <c r="G51" s="956"/>
      <c r="H51" s="569"/>
      <c r="I51" s="524"/>
    </row>
    <row r="52" spans="1:13" ht="17.25" customHeight="1">
      <c r="A52" s="969"/>
      <c r="B52" s="956"/>
      <c r="C52" s="556" t="s">
        <v>11</v>
      </c>
      <c r="D52" s="556" t="s">
        <v>12</v>
      </c>
      <c r="E52" s="556" t="s">
        <v>13</v>
      </c>
      <c r="F52" s="556" t="s">
        <v>14</v>
      </c>
      <c r="G52" s="556" t="s">
        <v>30</v>
      </c>
      <c r="H52" s="569"/>
      <c r="I52" s="524"/>
    </row>
    <row r="53" spans="1:13" ht="33" customHeight="1">
      <c r="A53" s="570"/>
      <c r="B53" s="571"/>
      <c r="C53" s="572"/>
      <c r="D53" s="549"/>
      <c r="E53" s="549"/>
      <c r="F53" s="549"/>
      <c r="G53" s="549"/>
      <c r="H53" s="569"/>
      <c r="I53" s="524"/>
    </row>
    <row r="54" spans="1:13" ht="19.5" customHeight="1">
      <c r="A54" s="971"/>
      <c r="B54" s="971"/>
      <c r="C54" s="971"/>
      <c r="D54" s="971"/>
      <c r="E54" s="971"/>
      <c r="F54" s="971"/>
      <c r="G54" s="971"/>
      <c r="H54" s="971"/>
      <c r="J54" s="574"/>
      <c r="K54" s="574"/>
      <c r="L54" s="574"/>
      <c r="M54" s="574"/>
    </row>
    <row r="55" spans="1:13" ht="31.5">
      <c r="A55" s="972" t="s">
        <v>22</v>
      </c>
      <c r="B55" s="972" t="s">
        <v>7</v>
      </c>
      <c r="C55" s="568" t="s">
        <v>8</v>
      </c>
      <c r="D55" s="568" t="s">
        <v>9</v>
      </c>
      <c r="E55" s="973" t="s">
        <v>10</v>
      </c>
      <c r="F55" s="974"/>
      <c r="G55" s="975"/>
      <c r="H55" s="569"/>
      <c r="I55" s="533"/>
      <c r="J55" s="533"/>
      <c r="K55" s="533"/>
      <c r="L55" s="533"/>
    </row>
    <row r="56" spans="1:13" ht="25.5" customHeight="1">
      <c r="A56" s="957"/>
      <c r="B56" s="957"/>
      <c r="C56" s="556" t="s">
        <v>11</v>
      </c>
      <c r="D56" s="556" t="s">
        <v>12</v>
      </c>
      <c r="E56" s="575" t="s">
        <v>13</v>
      </c>
      <c r="F56" s="575" t="s">
        <v>14</v>
      </c>
      <c r="G56" s="575" t="s">
        <v>30</v>
      </c>
      <c r="H56" s="525"/>
      <c r="I56" s="533"/>
      <c r="J56" s="533"/>
      <c r="K56" s="533"/>
      <c r="L56" s="533"/>
    </row>
    <row r="57" spans="1:13" ht="33.75" customHeight="1">
      <c r="A57" s="576" t="s">
        <v>15</v>
      </c>
      <c r="B57" s="556" t="s">
        <v>16</v>
      </c>
      <c r="C57" s="561">
        <f>SUM(C58:C58)</f>
        <v>628</v>
      </c>
      <c r="D57" s="561">
        <v>2182</v>
      </c>
      <c r="E57" s="561">
        <f>E58</f>
        <v>0</v>
      </c>
      <c r="F57" s="561">
        <f>F58</f>
        <v>0</v>
      </c>
      <c r="G57" s="561">
        <f>G58</f>
        <v>0</v>
      </c>
      <c r="H57" s="525"/>
      <c r="I57" s="533"/>
      <c r="J57" s="533"/>
      <c r="K57" s="533"/>
      <c r="L57" s="533"/>
    </row>
    <row r="58" spans="1:13" s="536" customFormat="1" ht="20.25" customHeight="1">
      <c r="A58" s="577" t="s">
        <v>219</v>
      </c>
      <c r="B58" s="556" t="s">
        <v>16</v>
      </c>
      <c r="C58" s="578">
        <v>628</v>
      </c>
      <c r="D58" s="578">
        <v>2182</v>
      </c>
      <c r="E58" s="561">
        <v>0</v>
      </c>
      <c r="F58" s="561">
        <v>0</v>
      </c>
      <c r="G58" s="561">
        <v>0</v>
      </c>
      <c r="H58" s="535"/>
      <c r="I58" s="534"/>
      <c r="J58" s="534"/>
      <c r="K58" s="534"/>
      <c r="L58" s="534"/>
    </row>
    <row r="59" spans="1:13" ht="30.75" customHeight="1">
      <c r="A59" s="562" t="s">
        <v>23</v>
      </c>
      <c r="B59" s="563" t="s">
        <v>16</v>
      </c>
      <c r="C59" s="564">
        <f t="shared" ref="C59" si="1">C57</f>
        <v>628</v>
      </c>
      <c r="D59" s="564">
        <f>D57</f>
        <v>2182</v>
      </c>
      <c r="E59" s="565">
        <f>E57</f>
        <v>0</v>
      </c>
      <c r="F59" s="565">
        <f>F57</f>
        <v>0</v>
      </c>
      <c r="G59" s="565">
        <f>G57</f>
        <v>0</v>
      </c>
      <c r="H59" s="525"/>
      <c r="I59" s="533"/>
      <c r="J59" s="579"/>
      <c r="K59" s="579"/>
      <c r="L59" s="579"/>
    </row>
    <row r="60" spans="1:13" ht="6" customHeight="1">
      <c r="A60" s="580"/>
      <c r="B60" s="581"/>
      <c r="C60" s="582"/>
      <c r="D60" s="582"/>
      <c r="E60" s="582"/>
      <c r="F60" s="582"/>
      <c r="G60" s="582"/>
      <c r="H60" s="525"/>
      <c r="I60" s="533"/>
      <c r="J60" s="579"/>
      <c r="K60" s="579"/>
      <c r="L60" s="579"/>
    </row>
    <row r="61" spans="1:13" s="536" customFormat="1" ht="15.75">
      <c r="A61" s="976" t="s">
        <v>334</v>
      </c>
      <c r="B61" s="976"/>
      <c r="C61" s="976"/>
      <c r="D61" s="976"/>
      <c r="E61" s="976"/>
      <c r="F61" s="976"/>
      <c r="G61" s="976"/>
      <c r="H61" s="532"/>
      <c r="I61" s="535"/>
    </row>
    <row r="62" spans="1:13" s="213" customFormat="1" ht="20.25" customHeight="1">
      <c r="A62" s="290" t="s">
        <v>25</v>
      </c>
      <c r="B62" s="290"/>
      <c r="C62" s="290"/>
      <c r="D62" s="290"/>
      <c r="E62" s="290"/>
      <c r="F62" s="290"/>
      <c r="G62" s="290"/>
      <c r="H62" s="290"/>
      <c r="I62" s="212"/>
    </row>
    <row r="63" spans="1:13" s="299" customFormat="1" ht="39" customHeight="1">
      <c r="A63" s="958" t="s">
        <v>297</v>
      </c>
      <c r="B63" s="958"/>
      <c r="C63" s="958"/>
      <c r="D63" s="958"/>
      <c r="E63" s="958"/>
      <c r="F63" s="958"/>
      <c r="G63" s="958"/>
    </row>
    <row r="64" spans="1:13" s="299" customFormat="1" ht="18" customHeight="1">
      <c r="A64" s="83" t="s">
        <v>242</v>
      </c>
    </row>
    <row r="65" spans="1:255" s="540" customFormat="1" ht="32.25" customHeight="1">
      <c r="A65" s="955" t="s">
        <v>394</v>
      </c>
      <c r="B65" s="955"/>
      <c r="C65" s="955"/>
      <c r="D65" s="955"/>
      <c r="E65" s="955"/>
      <c r="F65" s="955"/>
      <c r="G65" s="955"/>
      <c r="H65" s="542"/>
      <c r="I65" s="583"/>
    </row>
    <row r="66" spans="1:255" s="587" customFormat="1" ht="6" customHeight="1">
      <c r="A66" s="584"/>
      <c r="B66" s="585"/>
      <c r="C66" s="585"/>
      <c r="D66" s="585"/>
      <c r="E66" s="585"/>
      <c r="F66" s="585"/>
      <c r="G66" s="585"/>
      <c r="H66" s="585"/>
      <c r="I66" s="586"/>
    </row>
    <row r="67" spans="1:255" s="536" customFormat="1" ht="36" customHeight="1">
      <c r="A67" s="956" t="s">
        <v>21</v>
      </c>
      <c r="B67" s="956" t="s">
        <v>7</v>
      </c>
      <c r="C67" s="568" t="s">
        <v>8</v>
      </c>
      <c r="D67" s="568" t="s">
        <v>9</v>
      </c>
      <c r="E67" s="957" t="s">
        <v>10</v>
      </c>
      <c r="F67" s="957"/>
      <c r="G67" s="957"/>
      <c r="H67" s="535"/>
    </row>
    <row r="68" spans="1:255" s="536" customFormat="1" ht="24" customHeight="1">
      <c r="A68" s="956"/>
      <c r="B68" s="956"/>
      <c r="C68" s="556" t="s">
        <v>11</v>
      </c>
      <c r="D68" s="556" t="s">
        <v>12</v>
      </c>
      <c r="E68" s="575" t="s">
        <v>13</v>
      </c>
      <c r="F68" s="575" t="s">
        <v>14</v>
      </c>
      <c r="G68" s="575" t="s">
        <v>30</v>
      </c>
      <c r="H68" s="535"/>
    </row>
    <row r="69" spans="1:255" s="545" customFormat="1" ht="56.25" customHeight="1">
      <c r="A69" s="588" t="s">
        <v>395</v>
      </c>
      <c r="B69" s="571" t="s">
        <v>87</v>
      </c>
      <c r="C69" s="549">
        <v>736</v>
      </c>
      <c r="D69" s="549">
        <v>600</v>
      </c>
      <c r="E69" s="549">
        <v>600</v>
      </c>
      <c r="F69" s="549">
        <v>600</v>
      </c>
      <c r="G69" s="549">
        <v>600</v>
      </c>
      <c r="H69" s="589"/>
    </row>
    <row r="70" spans="1:255" s="536" customFormat="1" ht="26.25">
      <c r="A70" s="590"/>
      <c r="B70" s="532"/>
      <c r="C70" s="532"/>
      <c r="D70" s="532"/>
      <c r="E70" s="532"/>
      <c r="F70" s="532"/>
      <c r="G70" s="532"/>
      <c r="H70" s="532"/>
      <c r="I70" s="535"/>
    </row>
    <row r="71" spans="1:255" s="536" customFormat="1" ht="45" customHeight="1">
      <c r="A71" s="956" t="s">
        <v>22</v>
      </c>
      <c r="B71" s="956" t="s">
        <v>7</v>
      </c>
      <c r="C71" s="556" t="s">
        <v>8</v>
      </c>
      <c r="D71" s="556" t="s">
        <v>9</v>
      </c>
      <c r="E71" s="956" t="s">
        <v>10</v>
      </c>
      <c r="F71" s="956"/>
      <c r="G71" s="956"/>
      <c r="H71" s="535"/>
    </row>
    <row r="72" spans="1:255" s="536" customFormat="1" ht="23.25" customHeight="1">
      <c r="A72" s="956"/>
      <c r="B72" s="956"/>
      <c r="C72" s="556" t="s">
        <v>11</v>
      </c>
      <c r="D72" s="556" t="s">
        <v>12</v>
      </c>
      <c r="E72" s="575" t="s">
        <v>13</v>
      </c>
      <c r="F72" s="575" t="s">
        <v>14</v>
      </c>
      <c r="G72" s="575" t="s">
        <v>30</v>
      </c>
      <c r="H72" s="535"/>
    </row>
    <row r="73" spans="1:255" s="535" customFormat="1" ht="24" customHeight="1">
      <c r="A73" s="591" t="s">
        <v>17</v>
      </c>
      <c r="B73" s="556" t="s">
        <v>16</v>
      </c>
      <c r="C73" s="578">
        <v>21603.8</v>
      </c>
      <c r="D73" s="578">
        <v>7908</v>
      </c>
      <c r="E73" s="561">
        <f>10239-39</f>
        <v>10200</v>
      </c>
      <c r="F73" s="561">
        <v>10856</v>
      </c>
      <c r="G73" s="561">
        <v>11010</v>
      </c>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6"/>
      <c r="AR73" s="536"/>
      <c r="AS73" s="536"/>
      <c r="AT73" s="536"/>
      <c r="AU73" s="536"/>
      <c r="AV73" s="536"/>
      <c r="AW73" s="536"/>
      <c r="AX73" s="536"/>
      <c r="AY73" s="536"/>
      <c r="AZ73" s="536"/>
      <c r="BA73" s="536"/>
      <c r="BB73" s="536"/>
      <c r="BC73" s="536"/>
      <c r="BD73" s="536"/>
      <c r="BE73" s="536"/>
      <c r="BF73" s="536"/>
      <c r="BG73" s="536"/>
      <c r="BH73" s="536"/>
      <c r="BI73" s="536"/>
      <c r="BJ73" s="536"/>
      <c r="BK73" s="536"/>
      <c r="BL73" s="536"/>
      <c r="BM73" s="536"/>
      <c r="BN73" s="536"/>
      <c r="BO73" s="536"/>
      <c r="BP73" s="536"/>
      <c r="BQ73" s="536"/>
      <c r="BR73" s="536"/>
      <c r="BS73" s="536"/>
      <c r="BT73" s="536"/>
      <c r="BU73" s="536"/>
      <c r="BV73" s="536"/>
      <c r="BW73" s="536"/>
      <c r="BX73" s="536"/>
      <c r="BY73" s="536"/>
      <c r="BZ73" s="536"/>
      <c r="CA73" s="536"/>
      <c r="CB73" s="536"/>
      <c r="CC73" s="536"/>
      <c r="CD73" s="536"/>
      <c r="CE73" s="536"/>
      <c r="CF73" s="536"/>
      <c r="CG73" s="536"/>
      <c r="CH73" s="536"/>
      <c r="CI73" s="536"/>
      <c r="CJ73" s="536"/>
      <c r="CK73" s="536"/>
      <c r="CL73" s="536"/>
      <c r="CM73" s="536"/>
      <c r="CN73" s="536"/>
      <c r="CO73" s="536"/>
      <c r="CP73" s="536"/>
      <c r="CQ73" s="536"/>
      <c r="CR73" s="536"/>
      <c r="CS73" s="536"/>
      <c r="CT73" s="536"/>
      <c r="CU73" s="536"/>
      <c r="CV73" s="536"/>
      <c r="CW73" s="536"/>
      <c r="CX73" s="536"/>
      <c r="CY73" s="536"/>
      <c r="CZ73" s="536"/>
      <c r="DA73" s="536"/>
      <c r="DB73" s="536"/>
      <c r="DC73" s="536"/>
      <c r="DD73" s="536"/>
      <c r="DE73" s="536"/>
      <c r="DF73" s="536"/>
      <c r="DG73" s="536"/>
      <c r="DH73" s="536"/>
      <c r="DI73" s="536"/>
      <c r="DJ73" s="536"/>
      <c r="DK73" s="536"/>
      <c r="DL73" s="536"/>
      <c r="DM73" s="536"/>
      <c r="DN73" s="536"/>
      <c r="DO73" s="536"/>
      <c r="DP73" s="536"/>
      <c r="DQ73" s="536"/>
      <c r="DR73" s="536"/>
      <c r="DS73" s="536"/>
      <c r="DT73" s="536"/>
      <c r="DU73" s="536"/>
      <c r="DV73" s="536"/>
      <c r="DW73" s="536"/>
      <c r="DX73" s="536"/>
      <c r="DY73" s="536"/>
      <c r="DZ73" s="536"/>
      <c r="EA73" s="536"/>
      <c r="EB73" s="536"/>
      <c r="EC73" s="536"/>
      <c r="ED73" s="536"/>
      <c r="EE73" s="536"/>
      <c r="EF73" s="536"/>
      <c r="EG73" s="536"/>
      <c r="EH73" s="536"/>
      <c r="EI73" s="536"/>
      <c r="EJ73" s="536"/>
      <c r="EK73" s="536"/>
      <c r="EL73" s="536"/>
      <c r="EM73" s="536"/>
      <c r="EN73" s="536"/>
      <c r="EO73" s="536"/>
      <c r="EP73" s="536"/>
      <c r="EQ73" s="536"/>
      <c r="ER73" s="536"/>
      <c r="ES73" s="536"/>
      <c r="ET73" s="536"/>
      <c r="EU73" s="536"/>
      <c r="EV73" s="536"/>
      <c r="EW73" s="536"/>
      <c r="EX73" s="536"/>
      <c r="EY73" s="536"/>
      <c r="EZ73" s="536"/>
      <c r="FA73" s="536"/>
      <c r="FB73" s="536"/>
      <c r="FC73" s="536"/>
      <c r="FD73" s="536"/>
      <c r="FE73" s="536"/>
      <c r="FF73" s="536"/>
      <c r="FG73" s="536"/>
      <c r="FH73" s="536"/>
      <c r="FI73" s="536"/>
      <c r="FJ73" s="536"/>
      <c r="FK73" s="536"/>
      <c r="FL73" s="536"/>
      <c r="FM73" s="536"/>
      <c r="FN73" s="536"/>
      <c r="FO73" s="536"/>
      <c r="FP73" s="536"/>
      <c r="FQ73" s="536"/>
      <c r="FR73" s="536"/>
      <c r="FS73" s="536"/>
      <c r="FT73" s="536"/>
      <c r="FU73" s="536"/>
      <c r="FV73" s="536"/>
      <c r="FW73" s="536"/>
      <c r="FX73" s="536"/>
      <c r="FY73" s="536"/>
      <c r="FZ73" s="536"/>
      <c r="GA73" s="536"/>
      <c r="GB73" s="536"/>
      <c r="GC73" s="536"/>
      <c r="GD73" s="536"/>
      <c r="GE73" s="536"/>
      <c r="GF73" s="536"/>
      <c r="GG73" s="536"/>
      <c r="GH73" s="536"/>
      <c r="GI73" s="536"/>
      <c r="GJ73" s="536"/>
      <c r="GK73" s="536"/>
      <c r="GL73" s="536"/>
      <c r="GM73" s="536"/>
      <c r="GN73" s="536"/>
      <c r="GO73" s="536"/>
      <c r="GP73" s="536"/>
      <c r="GQ73" s="536"/>
      <c r="GR73" s="536"/>
      <c r="GS73" s="536"/>
      <c r="GT73" s="536"/>
      <c r="GU73" s="536"/>
      <c r="GV73" s="536"/>
      <c r="GW73" s="536"/>
      <c r="GX73" s="536"/>
      <c r="GY73" s="536"/>
      <c r="GZ73" s="536"/>
      <c r="HA73" s="536"/>
      <c r="HB73" s="536"/>
      <c r="HC73" s="536"/>
      <c r="HD73" s="536"/>
      <c r="HE73" s="536"/>
      <c r="HF73" s="536"/>
      <c r="HG73" s="536"/>
      <c r="HH73" s="536"/>
      <c r="HI73" s="536"/>
      <c r="HJ73" s="536"/>
      <c r="HK73" s="536"/>
      <c r="HL73" s="536"/>
      <c r="HM73" s="536"/>
      <c r="HN73" s="536"/>
      <c r="HO73" s="536"/>
      <c r="HP73" s="536"/>
      <c r="HQ73" s="536"/>
      <c r="HR73" s="536"/>
      <c r="HS73" s="536"/>
      <c r="HT73" s="536"/>
      <c r="HU73" s="536"/>
      <c r="HV73" s="536"/>
      <c r="HW73" s="536"/>
      <c r="HX73" s="536"/>
      <c r="HY73" s="536"/>
      <c r="HZ73" s="536"/>
      <c r="IA73" s="536"/>
      <c r="IB73" s="536"/>
      <c r="IC73" s="536"/>
      <c r="ID73" s="536"/>
      <c r="IE73" s="536"/>
      <c r="IF73" s="536"/>
      <c r="IG73" s="536"/>
      <c r="IH73" s="536"/>
      <c r="II73" s="536"/>
      <c r="IJ73" s="536"/>
      <c r="IK73" s="536"/>
      <c r="IL73" s="536"/>
      <c r="IM73" s="536"/>
      <c r="IN73" s="536"/>
      <c r="IO73" s="536"/>
      <c r="IP73" s="536"/>
      <c r="IQ73" s="536"/>
      <c r="IR73" s="536"/>
      <c r="IS73" s="536"/>
      <c r="IT73" s="536"/>
      <c r="IU73" s="536"/>
    </row>
    <row r="74" spans="1:255" s="535" customFormat="1" ht="33.75" customHeight="1">
      <c r="A74" s="562" t="s">
        <v>23</v>
      </c>
      <c r="B74" s="563" t="s">
        <v>16</v>
      </c>
      <c r="C74" s="564">
        <f>SUM(C73)</f>
        <v>21603.8</v>
      </c>
      <c r="D74" s="564">
        <f>SUM(D73)</f>
        <v>7908</v>
      </c>
      <c r="E74" s="565">
        <f>SUM(E73)</f>
        <v>10200</v>
      </c>
      <c r="F74" s="565">
        <f>SUM(F73)</f>
        <v>10856</v>
      </c>
      <c r="G74" s="565">
        <f>SUM(G73)</f>
        <v>11010</v>
      </c>
      <c r="I74" s="536"/>
      <c r="J74" s="536"/>
      <c r="K74" s="536"/>
      <c r="L74" s="536"/>
      <c r="M74" s="536"/>
      <c r="N74" s="536"/>
      <c r="O74" s="536"/>
      <c r="P74" s="536"/>
      <c r="Q74" s="536"/>
      <c r="R74" s="536"/>
      <c r="S74" s="536"/>
      <c r="T74" s="536"/>
      <c r="U74" s="536"/>
      <c r="V74" s="536"/>
      <c r="W74" s="536"/>
      <c r="X74" s="536"/>
      <c r="Y74" s="536"/>
      <c r="Z74" s="536"/>
      <c r="AA74" s="536"/>
      <c r="AB74" s="536"/>
      <c r="AC74" s="536"/>
      <c r="AD74" s="536"/>
      <c r="AE74" s="536"/>
      <c r="AF74" s="536"/>
      <c r="AG74" s="536"/>
      <c r="AH74" s="536"/>
      <c r="AI74" s="536"/>
      <c r="AJ74" s="536"/>
      <c r="AK74" s="536"/>
      <c r="AL74" s="536"/>
      <c r="AM74" s="536"/>
      <c r="AN74" s="536"/>
      <c r="AO74" s="536"/>
      <c r="AP74" s="536"/>
      <c r="AQ74" s="536"/>
      <c r="AR74" s="536"/>
      <c r="AS74" s="536"/>
      <c r="AT74" s="536"/>
      <c r="AU74" s="536"/>
      <c r="AV74" s="536"/>
      <c r="AW74" s="536"/>
      <c r="AX74" s="536"/>
      <c r="AY74" s="536"/>
      <c r="AZ74" s="536"/>
      <c r="BA74" s="536"/>
      <c r="BB74" s="536"/>
      <c r="BC74" s="536"/>
      <c r="BD74" s="536"/>
      <c r="BE74" s="536"/>
      <c r="BF74" s="536"/>
      <c r="BG74" s="536"/>
      <c r="BH74" s="536"/>
      <c r="BI74" s="536"/>
      <c r="BJ74" s="536"/>
      <c r="BK74" s="536"/>
      <c r="BL74" s="536"/>
      <c r="BM74" s="536"/>
      <c r="BN74" s="536"/>
      <c r="BO74" s="536"/>
      <c r="BP74" s="536"/>
      <c r="BQ74" s="536"/>
      <c r="BR74" s="536"/>
      <c r="BS74" s="536"/>
      <c r="BT74" s="536"/>
      <c r="BU74" s="536"/>
      <c r="BV74" s="536"/>
      <c r="BW74" s="536"/>
      <c r="BX74" s="536"/>
      <c r="BY74" s="536"/>
      <c r="BZ74" s="536"/>
      <c r="CA74" s="536"/>
      <c r="CB74" s="536"/>
      <c r="CC74" s="536"/>
      <c r="CD74" s="536"/>
      <c r="CE74" s="536"/>
      <c r="CF74" s="536"/>
      <c r="CG74" s="536"/>
      <c r="CH74" s="536"/>
      <c r="CI74" s="536"/>
      <c r="CJ74" s="536"/>
      <c r="CK74" s="536"/>
      <c r="CL74" s="536"/>
      <c r="CM74" s="536"/>
      <c r="CN74" s="536"/>
      <c r="CO74" s="536"/>
      <c r="CP74" s="536"/>
      <c r="CQ74" s="536"/>
      <c r="CR74" s="536"/>
      <c r="CS74" s="536"/>
      <c r="CT74" s="536"/>
      <c r="CU74" s="536"/>
      <c r="CV74" s="536"/>
      <c r="CW74" s="536"/>
      <c r="CX74" s="536"/>
      <c r="CY74" s="536"/>
      <c r="CZ74" s="536"/>
      <c r="DA74" s="536"/>
      <c r="DB74" s="536"/>
      <c r="DC74" s="536"/>
      <c r="DD74" s="536"/>
      <c r="DE74" s="536"/>
      <c r="DF74" s="536"/>
      <c r="DG74" s="536"/>
      <c r="DH74" s="536"/>
      <c r="DI74" s="536"/>
      <c r="DJ74" s="536"/>
      <c r="DK74" s="536"/>
      <c r="DL74" s="536"/>
      <c r="DM74" s="536"/>
      <c r="DN74" s="536"/>
      <c r="DO74" s="536"/>
      <c r="DP74" s="536"/>
      <c r="DQ74" s="536"/>
      <c r="DR74" s="536"/>
      <c r="DS74" s="536"/>
      <c r="DT74" s="536"/>
      <c r="DU74" s="536"/>
      <c r="DV74" s="536"/>
      <c r="DW74" s="536"/>
      <c r="DX74" s="536"/>
      <c r="DY74" s="536"/>
      <c r="DZ74" s="536"/>
      <c r="EA74" s="536"/>
      <c r="EB74" s="536"/>
      <c r="EC74" s="536"/>
      <c r="ED74" s="536"/>
      <c r="EE74" s="536"/>
      <c r="EF74" s="536"/>
      <c r="EG74" s="536"/>
      <c r="EH74" s="536"/>
      <c r="EI74" s="536"/>
      <c r="EJ74" s="536"/>
      <c r="EK74" s="536"/>
      <c r="EL74" s="536"/>
      <c r="EM74" s="536"/>
      <c r="EN74" s="536"/>
      <c r="EO74" s="536"/>
      <c r="EP74" s="536"/>
      <c r="EQ74" s="536"/>
      <c r="ER74" s="536"/>
      <c r="ES74" s="536"/>
      <c r="ET74" s="536"/>
      <c r="EU74" s="536"/>
      <c r="EV74" s="536"/>
      <c r="EW74" s="536"/>
      <c r="EX74" s="536"/>
      <c r="EY74" s="536"/>
      <c r="EZ74" s="536"/>
      <c r="FA74" s="536"/>
      <c r="FB74" s="536"/>
      <c r="FC74" s="536"/>
      <c r="FD74" s="536"/>
      <c r="FE74" s="536"/>
      <c r="FF74" s="536"/>
      <c r="FG74" s="536"/>
      <c r="FH74" s="536"/>
      <c r="FI74" s="536"/>
      <c r="FJ74" s="536"/>
      <c r="FK74" s="536"/>
      <c r="FL74" s="536"/>
      <c r="FM74" s="536"/>
      <c r="FN74" s="536"/>
      <c r="FO74" s="536"/>
      <c r="FP74" s="536"/>
      <c r="FQ74" s="536"/>
      <c r="FR74" s="536"/>
      <c r="FS74" s="536"/>
      <c r="FT74" s="536"/>
      <c r="FU74" s="536"/>
      <c r="FV74" s="536"/>
      <c r="FW74" s="536"/>
      <c r="FX74" s="536"/>
      <c r="FY74" s="536"/>
      <c r="FZ74" s="536"/>
      <c r="GA74" s="536"/>
      <c r="GB74" s="536"/>
      <c r="GC74" s="536"/>
      <c r="GD74" s="536"/>
      <c r="GE74" s="536"/>
      <c r="GF74" s="536"/>
      <c r="GG74" s="536"/>
      <c r="GH74" s="536"/>
      <c r="GI74" s="536"/>
      <c r="GJ74" s="536"/>
      <c r="GK74" s="536"/>
      <c r="GL74" s="536"/>
      <c r="GM74" s="536"/>
      <c r="GN74" s="536"/>
      <c r="GO74" s="536"/>
      <c r="GP74" s="536"/>
      <c r="GQ74" s="536"/>
      <c r="GR74" s="536"/>
      <c r="GS74" s="536"/>
      <c r="GT74" s="536"/>
      <c r="GU74" s="536"/>
      <c r="GV74" s="536"/>
      <c r="GW74" s="536"/>
      <c r="GX74" s="536"/>
      <c r="GY74" s="536"/>
      <c r="GZ74" s="536"/>
      <c r="HA74" s="536"/>
      <c r="HB74" s="536"/>
      <c r="HC74" s="536"/>
      <c r="HD74" s="536"/>
      <c r="HE74" s="536"/>
      <c r="HF74" s="536"/>
      <c r="HG74" s="536"/>
      <c r="HH74" s="536"/>
      <c r="HI74" s="536"/>
      <c r="HJ74" s="536"/>
      <c r="HK74" s="536"/>
      <c r="HL74" s="536"/>
      <c r="HM74" s="536"/>
      <c r="HN74" s="536"/>
      <c r="HO74" s="536"/>
      <c r="HP74" s="536"/>
      <c r="HQ74" s="536"/>
      <c r="HR74" s="536"/>
      <c r="HS74" s="536"/>
      <c r="HT74" s="536"/>
      <c r="HU74" s="536"/>
      <c r="HV74" s="536"/>
      <c r="HW74" s="536"/>
      <c r="HX74" s="536"/>
      <c r="HY74" s="536"/>
      <c r="HZ74" s="536"/>
      <c r="IA74" s="536"/>
      <c r="IB74" s="536"/>
      <c r="IC74" s="536"/>
      <c r="ID74" s="536"/>
      <c r="IE74" s="536"/>
      <c r="IF74" s="536"/>
      <c r="IG74" s="536"/>
      <c r="IH74" s="536"/>
      <c r="II74" s="536"/>
      <c r="IJ74" s="536"/>
      <c r="IK74" s="536"/>
      <c r="IL74" s="536"/>
      <c r="IM74" s="536"/>
      <c r="IN74" s="536"/>
      <c r="IO74" s="536"/>
      <c r="IP74" s="536"/>
      <c r="IQ74" s="536"/>
      <c r="IR74" s="536"/>
      <c r="IS74" s="536"/>
      <c r="IT74" s="536"/>
      <c r="IU74" s="536"/>
    </row>
  </sheetData>
  <mergeCells count="47">
    <mergeCell ref="B37:B38"/>
    <mergeCell ref="E37:G37"/>
    <mergeCell ref="A42:H42"/>
    <mergeCell ref="A28:G28"/>
    <mergeCell ref="D12:G12"/>
    <mergeCell ref="A16:G16"/>
    <mergeCell ref="A17:G17"/>
    <mergeCell ref="A18:G18"/>
    <mergeCell ref="A19:G19"/>
    <mergeCell ref="A20:G20"/>
    <mergeCell ref="A21:G21"/>
    <mergeCell ref="A22:G22"/>
    <mergeCell ref="A24:G24"/>
    <mergeCell ref="A25:G25"/>
    <mergeCell ref="A27:G27"/>
    <mergeCell ref="A71:A72"/>
    <mergeCell ref="B71:B72"/>
    <mergeCell ref="E71:G71"/>
    <mergeCell ref="A63:G63"/>
    <mergeCell ref="A46:G46"/>
    <mergeCell ref="A47:A48"/>
    <mergeCell ref="B47:B48"/>
    <mergeCell ref="E47:G47"/>
    <mergeCell ref="A51:A52"/>
    <mergeCell ref="B51:B52"/>
    <mergeCell ref="E51:G51"/>
    <mergeCell ref="A54:H54"/>
    <mergeCell ref="A55:A56"/>
    <mergeCell ref="B55:B56"/>
    <mergeCell ref="E55:G55"/>
    <mergeCell ref="A61:G61"/>
    <mergeCell ref="D9:G9"/>
    <mergeCell ref="D10:G10"/>
    <mergeCell ref="D11:G11"/>
    <mergeCell ref="A65:G65"/>
    <mergeCell ref="A67:A68"/>
    <mergeCell ref="B67:B68"/>
    <mergeCell ref="E67:G67"/>
    <mergeCell ref="A44:G44"/>
    <mergeCell ref="A30:A31"/>
    <mergeCell ref="B30:B31"/>
    <mergeCell ref="C30:C31"/>
    <mergeCell ref="D30:D31"/>
    <mergeCell ref="E30:G30"/>
    <mergeCell ref="B34:H34"/>
    <mergeCell ref="A35:G35"/>
    <mergeCell ref="A36:G36"/>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70"/>
  <sheetViews>
    <sheetView view="pageBreakPreview" topLeftCell="A16" zoomScale="98" zoomScaleSheetLayoutView="98" workbookViewId="0">
      <selection activeCell="A25" sqref="A25:XFD25"/>
    </sheetView>
  </sheetViews>
  <sheetFormatPr defaultColWidth="8.7109375" defaultRowHeight="15"/>
  <cols>
    <col min="1" max="1" width="43.5703125" style="317" customWidth="1"/>
    <col min="2" max="2" width="19.42578125" style="317" customWidth="1"/>
    <col min="3" max="7" width="14.28515625" style="320" customWidth="1"/>
    <col min="8" max="16384" width="8.7109375" style="315"/>
  </cols>
  <sheetData>
    <row r="1" spans="1:7" ht="12.75">
      <c r="A1" s="312"/>
      <c r="B1" s="312"/>
      <c r="C1" s="313"/>
      <c r="D1" s="313"/>
      <c r="E1" s="313"/>
      <c r="F1" s="313"/>
      <c r="G1" s="314" t="s">
        <v>221</v>
      </c>
    </row>
    <row r="2" spans="1:7" ht="12.75">
      <c r="A2" s="312"/>
      <c r="B2" s="312"/>
      <c r="C2" s="313"/>
      <c r="D2" s="313"/>
      <c r="E2" s="313"/>
      <c r="F2" s="313"/>
      <c r="G2" s="314" t="s">
        <v>222</v>
      </c>
    </row>
    <row r="3" spans="1:7" ht="12.75">
      <c r="A3" s="312"/>
      <c r="B3" s="312"/>
      <c r="C3" s="313"/>
      <c r="D3" s="313"/>
      <c r="E3" s="313"/>
      <c r="F3" s="313"/>
      <c r="G3" s="314" t="s">
        <v>223</v>
      </c>
    </row>
    <row r="4" spans="1:7" ht="12.75">
      <c r="A4" s="312"/>
      <c r="B4" s="312"/>
      <c r="C4" s="313"/>
      <c r="D4" s="313"/>
      <c r="E4" s="313"/>
      <c r="F4" s="313"/>
      <c r="G4" s="314" t="s">
        <v>224</v>
      </c>
    </row>
    <row r="5" spans="1:7" ht="12.75">
      <c r="A5" s="312"/>
      <c r="B5" s="316"/>
      <c r="C5" s="313"/>
      <c r="D5" s="313"/>
      <c r="E5" s="313"/>
      <c r="F5" s="313"/>
      <c r="G5" s="314" t="s">
        <v>225</v>
      </c>
    </row>
    <row r="6" spans="1:7">
      <c r="B6" s="318"/>
      <c r="C6" s="319"/>
      <c r="D6" s="319"/>
      <c r="E6" s="319"/>
    </row>
    <row r="7" spans="1:7">
      <c r="B7" s="318"/>
      <c r="C7" s="319"/>
      <c r="D7" s="319"/>
      <c r="G7" s="321" t="s">
        <v>226</v>
      </c>
    </row>
    <row r="8" spans="1:7">
      <c r="B8" s="318"/>
      <c r="C8" s="322"/>
      <c r="E8" s="322"/>
      <c r="F8" s="319"/>
      <c r="G8" s="319"/>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ht="15.75">
      <c r="A13" s="617"/>
      <c r="B13" s="617"/>
      <c r="C13" s="617"/>
      <c r="D13" s="617"/>
      <c r="E13" s="617"/>
      <c r="F13" s="617"/>
      <c r="G13" s="617"/>
    </row>
    <row r="14" spans="1:7" ht="15.75">
      <c r="A14" s="617"/>
      <c r="B14" s="617"/>
      <c r="C14" s="617"/>
      <c r="D14" s="617"/>
      <c r="E14" s="617"/>
      <c r="F14" s="617"/>
      <c r="G14" s="617"/>
    </row>
    <row r="15" spans="1:7" ht="15.75">
      <c r="A15" s="1143" t="s">
        <v>2</v>
      </c>
      <c r="B15" s="1143"/>
      <c r="C15" s="1143"/>
      <c r="D15" s="1143"/>
      <c r="E15" s="1143"/>
      <c r="F15" s="1143"/>
      <c r="G15" s="1143"/>
    </row>
    <row r="16" spans="1:7" ht="15.75">
      <c r="A16" s="1144" t="s">
        <v>229</v>
      </c>
      <c r="B16" s="1144"/>
      <c r="C16" s="1144"/>
      <c r="D16" s="1144"/>
      <c r="E16" s="1144"/>
      <c r="F16" s="1144"/>
      <c r="G16" s="1144"/>
    </row>
    <row r="17" spans="1:12" ht="15.75">
      <c r="A17" s="1145"/>
      <c r="B17" s="1145"/>
      <c r="C17" s="1145"/>
      <c r="D17" s="1145"/>
      <c r="E17" s="1145"/>
      <c r="F17" s="1145"/>
      <c r="G17" s="1145"/>
    </row>
    <row r="18" spans="1:12" ht="15.75">
      <c r="A18" s="1143" t="s">
        <v>28</v>
      </c>
      <c r="B18" s="1143"/>
      <c r="C18" s="1143"/>
      <c r="D18" s="1143"/>
      <c r="E18" s="1143"/>
      <c r="F18" s="1143"/>
      <c r="G18" s="1143"/>
    </row>
    <row r="19" spans="1:12" ht="15.75">
      <c r="A19" s="323"/>
      <c r="B19" s="323"/>
      <c r="C19" s="324"/>
      <c r="D19" s="324"/>
      <c r="E19" s="324"/>
      <c r="F19" s="324"/>
      <c r="G19" s="324"/>
    </row>
    <row r="20" spans="1:12" ht="21.75" customHeight="1">
      <c r="A20" s="1142" t="s">
        <v>343</v>
      </c>
      <c r="B20" s="1142"/>
      <c r="C20" s="1142"/>
      <c r="D20" s="1142"/>
      <c r="E20" s="1142"/>
      <c r="F20" s="1142"/>
      <c r="G20" s="1142"/>
    </row>
    <row r="21" spans="1:12" ht="20.25" customHeight="1">
      <c r="A21" s="1146" t="s">
        <v>464</v>
      </c>
      <c r="B21" s="1146"/>
      <c r="C21" s="1146"/>
      <c r="D21" s="1146"/>
      <c r="E21" s="1146"/>
      <c r="F21" s="1146"/>
      <c r="G21" s="1146"/>
    </row>
    <row r="22" spans="1:12" s="643" customFormat="1" ht="78.400000000000006" customHeight="1">
      <c r="A22" s="996" t="s">
        <v>135</v>
      </c>
      <c r="B22" s="996"/>
      <c r="C22" s="996"/>
      <c r="D22" s="996"/>
      <c r="E22" s="996"/>
      <c r="F22" s="996"/>
      <c r="G22" s="996"/>
      <c r="H22" s="640"/>
      <c r="I22" s="641"/>
      <c r="J22" s="642"/>
      <c r="K22" s="642"/>
      <c r="L22" s="642"/>
    </row>
    <row r="23" spans="1:12" s="645" customFormat="1" ht="17.25" customHeight="1">
      <c r="A23" s="644" t="s">
        <v>3</v>
      </c>
    </row>
    <row r="24" spans="1:12" s="645" customFormat="1" ht="15.75" customHeight="1">
      <c r="A24" s="997" t="s">
        <v>272</v>
      </c>
      <c r="B24" s="997"/>
      <c r="C24" s="997"/>
      <c r="D24" s="997"/>
      <c r="E24" s="997"/>
      <c r="F24" s="997"/>
      <c r="G24" s="997"/>
    </row>
    <row r="25" spans="1:12" ht="30.6" customHeight="1">
      <c r="A25" s="1147" t="s">
        <v>348</v>
      </c>
      <c r="B25" s="1147"/>
      <c r="C25" s="1147"/>
      <c r="D25" s="1147"/>
      <c r="E25" s="1147"/>
      <c r="F25" s="1147"/>
      <c r="G25" s="1147"/>
    </row>
    <row r="26" spans="1:12" s="645" customFormat="1" ht="16.7" customHeight="1">
      <c r="A26" s="644" t="s">
        <v>130</v>
      </c>
    </row>
    <row r="27" spans="1:12" s="645" customFormat="1" ht="15.75">
      <c r="A27" s="644" t="s">
        <v>131</v>
      </c>
    </row>
    <row r="28" spans="1:12" ht="53.25" customHeight="1">
      <c r="A28" s="1147" t="s">
        <v>345</v>
      </c>
      <c r="B28" s="1147"/>
      <c r="C28" s="1147"/>
      <c r="D28" s="1147"/>
      <c r="E28" s="1147"/>
      <c r="F28" s="1147"/>
      <c r="G28" s="1147"/>
    </row>
    <row r="29" spans="1:12" s="299" customFormat="1" ht="15.75">
      <c r="A29" s="405" t="s">
        <v>235</v>
      </c>
      <c r="B29" s="406"/>
      <c r="C29" s="406"/>
      <c r="D29" s="406"/>
      <c r="E29" s="406"/>
      <c r="F29" s="406"/>
      <c r="G29" s="406"/>
    </row>
    <row r="30" spans="1:12" ht="15.75" customHeight="1">
      <c r="A30" s="1148" t="s">
        <v>59</v>
      </c>
      <c r="B30" s="1148" t="s">
        <v>7</v>
      </c>
      <c r="C30" s="648" t="s">
        <v>8</v>
      </c>
      <c r="D30" s="648" t="s">
        <v>9</v>
      </c>
      <c r="E30" s="1009" t="s">
        <v>10</v>
      </c>
      <c r="F30" s="1010"/>
      <c r="G30" s="1011"/>
    </row>
    <row r="31" spans="1:12" ht="23.25" customHeight="1">
      <c r="A31" s="1149"/>
      <c r="B31" s="1149"/>
      <c r="C31" s="649" t="s">
        <v>11</v>
      </c>
      <c r="D31" s="649" t="s">
        <v>12</v>
      </c>
      <c r="E31" s="649" t="s">
        <v>13</v>
      </c>
      <c r="F31" s="649" t="s">
        <v>14</v>
      </c>
      <c r="G31" s="649" t="s">
        <v>30</v>
      </c>
    </row>
    <row r="32" spans="1:12" ht="21" customHeight="1">
      <c r="A32" s="744" t="s">
        <v>350</v>
      </c>
      <c r="B32" s="332" t="s">
        <v>62</v>
      </c>
      <c r="C32" s="334">
        <v>100</v>
      </c>
      <c r="D32" s="334">
        <v>100</v>
      </c>
      <c r="E32" s="334">
        <v>100</v>
      </c>
      <c r="F32" s="334">
        <v>100</v>
      </c>
      <c r="G32" s="334">
        <v>100</v>
      </c>
    </row>
    <row r="33" spans="1:7" ht="24" customHeight="1">
      <c r="A33" s="410" t="s">
        <v>351</v>
      </c>
      <c r="B33" s="332" t="s">
        <v>62</v>
      </c>
      <c r="C33" s="334">
        <v>100</v>
      </c>
      <c r="D33" s="334">
        <v>100</v>
      </c>
      <c r="E33" s="334">
        <v>100</v>
      </c>
      <c r="F33" s="334">
        <v>100</v>
      </c>
      <c r="G33" s="334">
        <v>100</v>
      </c>
    </row>
    <row r="34" spans="1:7" ht="2.25" customHeight="1">
      <c r="A34" s="615"/>
      <c r="B34" s="1100"/>
      <c r="C34" s="1100"/>
      <c r="D34" s="1100"/>
      <c r="E34" s="1100"/>
      <c r="F34" s="1100"/>
      <c r="G34" s="1100"/>
    </row>
    <row r="35" spans="1:7" ht="102" customHeight="1">
      <c r="A35" s="1150" t="s">
        <v>347</v>
      </c>
      <c r="B35" s="1150"/>
      <c r="C35" s="1150"/>
      <c r="D35" s="1150"/>
      <c r="E35" s="1150"/>
      <c r="F35" s="1150"/>
      <c r="G35" s="1150"/>
    </row>
    <row r="36" spans="1:7" ht="15.75">
      <c r="A36" s="1151" t="s">
        <v>5</v>
      </c>
      <c r="B36" s="1152"/>
      <c r="C36" s="1152"/>
      <c r="D36" s="1152"/>
      <c r="E36" s="1152"/>
      <c r="F36" s="1152"/>
      <c r="G36" s="1153"/>
    </row>
    <row r="37" spans="1:7" ht="30.95" customHeight="1">
      <c r="A37" s="407" t="s">
        <v>6</v>
      </c>
      <c r="B37" s="1154" t="s">
        <v>7</v>
      </c>
      <c r="C37" s="648" t="s">
        <v>8</v>
      </c>
      <c r="D37" s="648" t="s">
        <v>9</v>
      </c>
      <c r="E37" s="1009" t="s">
        <v>10</v>
      </c>
      <c r="F37" s="1010"/>
      <c r="G37" s="1011"/>
    </row>
    <row r="38" spans="1:7" ht="15.75">
      <c r="A38" s="408"/>
      <c r="B38" s="1155"/>
      <c r="C38" s="649" t="s">
        <v>11</v>
      </c>
      <c r="D38" s="649" t="s">
        <v>12</v>
      </c>
      <c r="E38" s="649" t="s">
        <v>13</v>
      </c>
      <c r="F38" s="649" t="s">
        <v>14</v>
      </c>
      <c r="G38" s="649" t="s">
        <v>30</v>
      </c>
    </row>
    <row r="39" spans="1:7" ht="30">
      <c r="A39" s="409" t="s">
        <v>15</v>
      </c>
      <c r="B39" s="618" t="s">
        <v>16</v>
      </c>
      <c r="C39" s="326">
        <f>C55</f>
        <v>2582.9</v>
      </c>
      <c r="D39" s="326">
        <f t="shared" ref="D39:G39" si="0">D55</f>
        <v>12203</v>
      </c>
      <c r="E39" s="326">
        <f t="shared" si="0"/>
        <v>0</v>
      </c>
      <c r="F39" s="326">
        <f t="shared" si="0"/>
        <v>0</v>
      </c>
      <c r="G39" s="326">
        <f t="shared" si="0"/>
        <v>0</v>
      </c>
    </row>
    <row r="40" spans="1:7" ht="15.75">
      <c r="A40" s="409" t="s">
        <v>17</v>
      </c>
      <c r="B40" s="618" t="s">
        <v>16</v>
      </c>
      <c r="C40" s="326">
        <f>C70</f>
        <v>65956.7</v>
      </c>
      <c r="D40" s="326">
        <f t="shared" ref="D40:G40" si="1">D70</f>
        <v>67246</v>
      </c>
      <c r="E40" s="326">
        <f t="shared" si="1"/>
        <v>81327.199999999997</v>
      </c>
      <c r="F40" s="326">
        <f t="shared" si="1"/>
        <v>86048</v>
      </c>
      <c r="G40" s="326">
        <f t="shared" si="1"/>
        <v>87938</v>
      </c>
    </row>
    <row r="41" spans="1:7" ht="31.5">
      <c r="A41" s="327" t="s">
        <v>18</v>
      </c>
      <c r="B41" s="328" t="s">
        <v>16</v>
      </c>
      <c r="C41" s="329">
        <f>C39+C40</f>
        <v>68539.599999999991</v>
      </c>
      <c r="D41" s="329">
        <f t="shared" ref="D41:G41" si="2">D39+D40</f>
        <v>79449</v>
      </c>
      <c r="E41" s="329">
        <f t="shared" si="2"/>
        <v>81327.199999999997</v>
      </c>
      <c r="F41" s="329">
        <f t="shared" si="2"/>
        <v>86048</v>
      </c>
      <c r="G41" s="329">
        <f t="shared" si="2"/>
        <v>87938</v>
      </c>
    </row>
    <row r="42" spans="1:7" ht="21.75" customHeight="1">
      <c r="A42" s="1142" t="s">
        <v>315</v>
      </c>
      <c r="B42" s="1142"/>
      <c r="C42" s="1142"/>
      <c r="D42" s="1142"/>
      <c r="E42" s="1142"/>
      <c r="F42" s="1142"/>
      <c r="G42" s="1142"/>
    </row>
    <row r="43" spans="1:7" ht="18" customHeight="1">
      <c r="A43" s="617" t="s">
        <v>316</v>
      </c>
      <c r="B43" s="330"/>
      <c r="C43" s="330"/>
      <c r="D43" s="330"/>
      <c r="E43" s="330"/>
      <c r="F43" s="330"/>
      <c r="G43" s="330"/>
    </row>
    <row r="44" spans="1:7" ht="32.25" customHeight="1">
      <c r="A44" s="958" t="s">
        <v>297</v>
      </c>
      <c r="B44" s="958"/>
      <c r="C44" s="958"/>
      <c r="D44" s="958"/>
      <c r="E44" s="958"/>
      <c r="F44" s="958"/>
      <c r="G44" s="958"/>
    </row>
    <row r="45" spans="1:7" ht="15.75">
      <c r="A45" s="83" t="s">
        <v>242</v>
      </c>
      <c r="B45" s="299"/>
      <c r="C45" s="299"/>
      <c r="D45" s="299"/>
      <c r="E45" s="299"/>
      <c r="F45" s="299"/>
      <c r="G45" s="299"/>
    </row>
    <row r="46" spans="1:7" ht="105.75" customHeight="1">
      <c r="A46" s="1150" t="s">
        <v>347</v>
      </c>
      <c r="B46" s="1150"/>
      <c r="C46" s="1150"/>
      <c r="D46" s="1150"/>
      <c r="E46" s="1150"/>
      <c r="F46" s="1150"/>
      <c r="G46" s="1150"/>
    </row>
    <row r="47" spans="1:7" ht="30.95" customHeight="1">
      <c r="A47" s="1156" t="s">
        <v>21</v>
      </c>
      <c r="B47" s="1158" t="s">
        <v>7</v>
      </c>
      <c r="C47" s="648" t="s">
        <v>8</v>
      </c>
      <c r="D47" s="648" t="s">
        <v>9</v>
      </c>
      <c r="E47" s="1009" t="s">
        <v>10</v>
      </c>
      <c r="F47" s="1010"/>
      <c r="G47" s="1011"/>
    </row>
    <row r="48" spans="1:7" ht="15.75">
      <c r="A48" s="1157"/>
      <c r="B48" s="1158"/>
      <c r="C48" s="649" t="s">
        <v>11</v>
      </c>
      <c r="D48" s="649" t="s">
        <v>12</v>
      </c>
      <c r="E48" s="649" t="s">
        <v>13</v>
      </c>
      <c r="F48" s="649" t="s">
        <v>14</v>
      </c>
      <c r="G48" s="649" t="s">
        <v>30</v>
      </c>
    </row>
    <row r="49" spans="1:7" ht="15.75">
      <c r="A49" s="331"/>
      <c r="B49" s="332"/>
      <c r="C49" s="333"/>
      <c r="D49" s="333"/>
      <c r="E49" s="334"/>
      <c r="F49" s="334"/>
      <c r="G49" s="334"/>
    </row>
    <row r="50" spans="1:7">
      <c r="A50" s="1159"/>
      <c r="B50" s="1159"/>
      <c r="C50" s="1159"/>
      <c r="D50" s="1159"/>
      <c r="E50" s="1159"/>
      <c r="F50" s="1159"/>
      <c r="G50" s="1159"/>
    </row>
    <row r="51" spans="1:7" ht="30.95" customHeight="1">
      <c r="A51" s="1154" t="s">
        <v>22</v>
      </c>
      <c r="B51" s="1158" t="s">
        <v>7</v>
      </c>
      <c r="C51" s="648" t="s">
        <v>8</v>
      </c>
      <c r="D51" s="648" t="s">
        <v>9</v>
      </c>
      <c r="E51" s="1009" t="s">
        <v>10</v>
      </c>
      <c r="F51" s="1010"/>
      <c r="G51" s="1011"/>
    </row>
    <row r="52" spans="1:7" ht="15.75">
      <c r="A52" s="1160"/>
      <c r="B52" s="1158"/>
      <c r="C52" s="649" t="s">
        <v>11</v>
      </c>
      <c r="D52" s="649" t="s">
        <v>12</v>
      </c>
      <c r="E52" s="649" t="s">
        <v>13</v>
      </c>
      <c r="F52" s="648" t="s">
        <v>14</v>
      </c>
      <c r="G52" s="648" t="s">
        <v>30</v>
      </c>
    </row>
    <row r="53" spans="1:7" ht="30">
      <c r="A53" s="325" t="s">
        <v>15</v>
      </c>
      <c r="B53" s="618" t="s">
        <v>16</v>
      </c>
      <c r="C53" s="326">
        <f>SUM(C54:C54)</f>
        <v>2582.9</v>
      </c>
      <c r="D53" s="326">
        <f>SUM(D54:D54)</f>
        <v>12203</v>
      </c>
      <c r="E53" s="326"/>
      <c r="F53" s="326"/>
      <c r="G53" s="411"/>
    </row>
    <row r="54" spans="1:7" ht="15.75">
      <c r="A54" s="335" t="s">
        <v>204</v>
      </c>
      <c r="B54" s="618" t="s">
        <v>16</v>
      </c>
      <c r="C54" s="336">
        <v>2582.9</v>
      </c>
      <c r="D54" s="336">
        <f>12541-338</f>
        <v>12203</v>
      </c>
      <c r="E54" s="336"/>
      <c r="F54" s="336"/>
      <c r="G54" s="411"/>
    </row>
    <row r="55" spans="1:7" ht="31.5">
      <c r="A55" s="327" t="s">
        <v>23</v>
      </c>
      <c r="B55" s="328" t="s">
        <v>16</v>
      </c>
      <c r="C55" s="329">
        <f>C53</f>
        <v>2582.9</v>
      </c>
      <c r="D55" s="329">
        <f t="shared" ref="D55:G55" si="3">D53</f>
        <v>12203</v>
      </c>
      <c r="E55" s="329">
        <f t="shared" si="3"/>
        <v>0</v>
      </c>
      <c r="F55" s="329">
        <f t="shared" si="3"/>
        <v>0</v>
      </c>
      <c r="G55" s="329">
        <f t="shared" si="3"/>
        <v>0</v>
      </c>
    </row>
    <row r="56" spans="1:7" ht="15.75">
      <c r="A56" s="337"/>
      <c r="B56" s="338"/>
      <c r="C56" s="339"/>
      <c r="D56" s="339"/>
      <c r="E56" s="339"/>
      <c r="F56" s="339"/>
      <c r="G56" s="339"/>
    </row>
    <row r="57" spans="1:7" ht="15.75">
      <c r="A57" s="1142" t="s">
        <v>334</v>
      </c>
      <c r="B57" s="1142"/>
      <c r="C57" s="1142"/>
      <c r="D57" s="1142"/>
      <c r="E57" s="1142"/>
      <c r="F57" s="1142"/>
      <c r="G57" s="1142"/>
    </row>
    <row r="58" spans="1:7" ht="15.75">
      <c r="A58" s="337" t="s">
        <v>25</v>
      </c>
      <c r="B58" s="337"/>
      <c r="C58" s="337"/>
      <c r="D58" s="337"/>
      <c r="E58" s="337"/>
      <c r="F58" s="337"/>
      <c r="G58" s="337"/>
    </row>
    <row r="59" spans="1:7" ht="30.6" customHeight="1">
      <c r="A59" s="1147" t="s">
        <v>348</v>
      </c>
      <c r="B59" s="1147"/>
      <c r="C59" s="1147"/>
      <c r="D59" s="1147"/>
      <c r="E59" s="1147"/>
      <c r="F59" s="1147"/>
      <c r="G59" s="1147"/>
    </row>
    <row r="60" spans="1:7" ht="15.75">
      <c r="A60" s="83" t="s">
        <v>242</v>
      </c>
      <c r="B60" s="299"/>
      <c r="C60" s="299"/>
      <c r="D60" s="299"/>
      <c r="E60" s="299"/>
      <c r="F60" s="299"/>
      <c r="G60" s="299"/>
    </row>
    <row r="61" spans="1:7" ht="110.25" customHeight="1">
      <c r="A61" s="1150" t="s">
        <v>349</v>
      </c>
      <c r="B61" s="1150"/>
      <c r="C61" s="1150"/>
      <c r="D61" s="1150"/>
      <c r="E61" s="1150"/>
      <c r="F61" s="1150"/>
      <c r="G61" s="1150"/>
    </row>
    <row r="62" spans="1:7" ht="15.75">
      <c r="A62" s="337"/>
      <c r="B62" s="323"/>
      <c r="C62" s="323"/>
      <c r="D62" s="323"/>
      <c r="E62" s="323"/>
      <c r="F62" s="323"/>
      <c r="G62" s="323"/>
    </row>
    <row r="63" spans="1:7" ht="30.95" customHeight="1">
      <c r="A63" s="1158" t="s">
        <v>21</v>
      </c>
      <c r="B63" s="1158" t="s">
        <v>7</v>
      </c>
      <c r="C63" s="648" t="s">
        <v>8</v>
      </c>
      <c r="D63" s="648" t="s">
        <v>9</v>
      </c>
      <c r="E63" s="1009" t="s">
        <v>10</v>
      </c>
      <c r="F63" s="1010"/>
      <c r="G63" s="1011"/>
    </row>
    <row r="64" spans="1:7" ht="15.75">
      <c r="A64" s="1158"/>
      <c r="B64" s="1158"/>
      <c r="C64" s="649" t="s">
        <v>11</v>
      </c>
      <c r="D64" s="649" t="s">
        <v>12</v>
      </c>
      <c r="E64" s="649" t="s">
        <v>13</v>
      </c>
      <c r="F64" s="649" t="s">
        <v>14</v>
      </c>
      <c r="G64" s="649" t="s">
        <v>30</v>
      </c>
    </row>
    <row r="65" spans="1:7" ht="36" customHeight="1">
      <c r="A65" s="410" t="s">
        <v>346</v>
      </c>
      <c r="B65" s="332" t="s">
        <v>36</v>
      </c>
      <c r="C65" s="334">
        <v>2</v>
      </c>
      <c r="D65" s="334">
        <v>2</v>
      </c>
      <c r="E65" s="334">
        <v>2</v>
      </c>
      <c r="F65" s="334">
        <v>2</v>
      </c>
      <c r="G65" s="334">
        <v>2</v>
      </c>
    </row>
    <row r="66" spans="1:7" ht="15.75">
      <c r="A66" s="323"/>
      <c r="B66" s="323"/>
      <c r="C66" s="323"/>
      <c r="D66" s="323"/>
      <c r="E66" s="323"/>
      <c r="F66" s="323"/>
      <c r="G66" s="323"/>
    </row>
    <row r="67" spans="1:7" ht="30.95" customHeight="1">
      <c r="A67" s="1158" t="s">
        <v>22</v>
      </c>
      <c r="B67" s="1158" t="s">
        <v>7</v>
      </c>
      <c r="C67" s="648" t="s">
        <v>8</v>
      </c>
      <c r="D67" s="648" t="s">
        <v>9</v>
      </c>
      <c r="E67" s="1009" t="s">
        <v>10</v>
      </c>
      <c r="F67" s="1010"/>
      <c r="G67" s="1011"/>
    </row>
    <row r="68" spans="1:7" ht="15.75">
      <c r="A68" s="1158"/>
      <c r="B68" s="1158"/>
      <c r="C68" s="648" t="s">
        <v>11</v>
      </c>
      <c r="D68" s="648" t="s">
        <v>12</v>
      </c>
      <c r="E68" s="648" t="s">
        <v>13</v>
      </c>
      <c r="F68" s="648" t="s">
        <v>14</v>
      </c>
      <c r="G68" s="648" t="s">
        <v>30</v>
      </c>
    </row>
    <row r="69" spans="1:7" ht="15.75">
      <c r="A69" s="340" t="s">
        <v>17</v>
      </c>
      <c r="B69" s="618" t="s">
        <v>16</v>
      </c>
      <c r="C69" s="336">
        <v>65956.7</v>
      </c>
      <c r="D69" s="336">
        <v>67246</v>
      </c>
      <c r="E69" s="336">
        <f>81556-6.8-222</f>
        <v>81327.199999999997</v>
      </c>
      <c r="F69" s="336">
        <v>86048</v>
      </c>
      <c r="G69" s="336">
        <v>87938</v>
      </c>
    </row>
    <row r="70" spans="1:7" ht="31.5">
      <c r="A70" s="327" t="s">
        <v>23</v>
      </c>
      <c r="B70" s="328" t="s">
        <v>16</v>
      </c>
      <c r="C70" s="329">
        <f>SUM(C69)</f>
        <v>65956.7</v>
      </c>
      <c r="D70" s="329">
        <f>SUM(D69)</f>
        <v>67246</v>
      </c>
      <c r="E70" s="329">
        <f>SUM(E69)</f>
        <v>81327.199999999997</v>
      </c>
      <c r="F70" s="329">
        <f>SUM(F69)</f>
        <v>86048</v>
      </c>
      <c r="G70" s="329">
        <f>SUM(G69)</f>
        <v>87938</v>
      </c>
    </row>
  </sheetData>
  <mergeCells count="41">
    <mergeCell ref="A63:A64"/>
    <mergeCell ref="B63:B64"/>
    <mergeCell ref="E63:G63"/>
    <mergeCell ref="A67:A68"/>
    <mergeCell ref="B67:B68"/>
    <mergeCell ref="E67:G67"/>
    <mergeCell ref="A61:G61"/>
    <mergeCell ref="A44:G44"/>
    <mergeCell ref="A46:G46"/>
    <mergeCell ref="A47:A48"/>
    <mergeCell ref="B47:B48"/>
    <mergeCell ref="E47:G47"/>
    <mergeCell ref="A50:G50"/>
    <mergeCell ref="A51:A52"/>
    <mergeCell ref="B51:B52"/>
    <mergeCell ref="E51:G51"/>
    <mergeCell ref="A57:G57"/>
    <mergeCell ref="A59:G59"/>
    <mergeCell ref="A42:G42"/>
    <mergeCell ref="A21:G21"/>
    <mergeCell ref="A22:G22"/>
    <mergeCell ref="A24:G24"/>
    <mergeCell ref="A25:G25"/>
    <mergeCell ref="A28:G28"/>
    <mergeCell ref="A30:A31"/>
    <mergeCell ref="B30:B31"/>
    <mergeCell ref="E30:G30"/>
    <mergeCell ref="B34:G34"/>
    <mergeCell ref="A35:G35"/>
    <mergeCell ref="A36:G36"/>
    <mergeCell ref="B37:B38"/>
    <mergeCell ref="E37:G37"/>
    <mergeCell ref="D9:G9"/>
    <mergeCell ref="D10:G10"/>
    <mergeCell ref="D11:G11"/>
    <mergeCell ref="A20:G20"/>
    <mergeCell ref="D12:G12"/>
    <mergeCell ref="A15:G15"/>
    <mergeCell ref="A16:G16"/>
    <mergeCell ref="A17:G17"/>
    <mergeCell ref="A18:G18"/>
  </mergeCells>
  <pageMargins left="0.70866141732283472" right="0.70866141732283472" top="0.74803149606299213" bottom="0.74803149606299213" header="0.31496062992125984" footer="0.31496062992125984"/>
  <pageSetup paperSize="9" scale="97" orientation="landscape" r:id="rId1"/>
  <rowBreaks count="2" manualBreakCount="2">
    <brk id="44" max="6" man="1"/>
    <brk id="59"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3"/>
  <sheetViews>
    <sheetView view="pageBreakPreview" topLeftCell="A28" zoomScale="89" zoomScaleSheetLayoutView="89" workbookViewId="0">
      <selection activeCell="B40" sqref="B40"/>
    </sheetView>
  </sheetViews>
  <sheetFormatPr defaultColWidth="8.7109375" defaultRowHeight="15"/>
  <cols>
    <col min="1" max="1" width="43.5703125" style="317" customWidth="1"/>
    <col min="2" max="2" width="19.42578125" style="317" customWidth="1"/>
    <col min="3" max="7" width="14.28515625" style="320" customWidth="1"/>
    <col min="8" max="16384" width="8.7109375" style="315"/>
  </cols>
  <sheetData>
    <row r="1" spans="1:7" ht="12.75">
      <c r="A1" s="341"/>
      <c r="B1" s="341"/>
      <c r="C1" s="342"/>
      <c r="D1" s="342"/>
      <c r="E1" s="342"/>
      <c r="F1" s="342"/>
      <c r="G1" s="343" t="s">
        <v>221</v>
      </c>
    </row>
    <row r="2" spans="1:7" ht="12.75">
      <c r="A2" s="341"/>
      <c r="B2" s="341"/>
      <c r="C2" s="342"/>
      <c r="D2" s="342"/>
      <c r="E2" s="342"/>
      <c r="F2" s="342"/>
      <c r="G2" s="343" t="s">
        <v>222</v>
      </c>
    </row>
    <row r="3" spans="1:7" ht="12.75">
      <c r="A3" s="341"/>
      <c r="B3" s="341"/>
      <c r="C3" s="342"/>
      <c r="D3" s="342"/>
      <c r="E3" s="342"/>
      <c r="F3" s="342"/>
      <c r="G3" s="343" t="s">
        <v>223</v>
      </c>
    </row>
    <row r="4" spans="1:7" ht="12.75">
      <c r="A4" s="341"/>
      <c r="B4" s="341"/>
      <c r="C4" s="342"/>
      <c r="D4" s="342"/>
      <c r="E4" s="342"/>
      <c r="F4" s="342"/>
      <c r="G4" s="343" t="s">
        <v>224</v>
      </c>
    </row>
    <row r="5" spans="1:7" ht="12.75">
      <c r="A5" s="341"/>
      <c r="B5" s="316"/>
      <c r="C5" s="342"/>
      <c r="D5" s="342"/>
      <c r="E5" s="342"/>
      <c r="F5" s="342"/>
      <c r="G5" s="343" t="s">
        <v>225</v>
      </c>
    </row>
    <row r="6" spans="1:7">
      <c r="A6" s="345"/>
      <c r="B6" s="318"/>
      <c r="C6" s="346"/>
      <c r="D6" s="346"/>
      <c r="E6" s="346"/>
      <c r="F6" s="347"/>
      <c r="G6" s="347"/>
    </row>
    <row r="7" spans="1:7">
      <c r="A7" s="345"/>
      <c r="B7" s="318"/>
      <c r="C7" s="346"/>
      <c r="D7" s="346"/>
      <c r="E7" s="347"/>
      <c r="F7" s="347"/>
      <c r="G7" s="348" t="s">
        <v>226</v>
      </c>
    </row>
    <row r="8" spans="1:7">
      <c r="A8" s="345"/>
      <c r="B8" s="318"/>
      <c r="C8" s="349"/>
      <c r="D8" s="347"/>
      <c r="E8" s="349"/>
      <c r="F8" s="346"/>
      <c r="G8" s="346"/>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ht="15.75">
      <c r="A13" s="782"/>
      <c r="B13" s="782"/>
      <c r="C13" s="782"/>
      <c r="D13" s="782"/>
      <c r="E13" s="782"/>
      <c r="F13" s="782"/>
      <c r="G13" s="782"/>
    </row>
    <row r="14" spans="1:7" ht="15.75">
      <c r="A14" s="782"/>
      <c r="B14" s="782"/>
      <c r="C14" s="782"/>
      <c r="D14" s="782"/>
      <c r="E14" s="782"/>
      <c r="F14" s="782"/>
      <c r="G14" s="782"/>
    </row>
    <row r="15" spans="1:7" ht="15.75">
      <c r="A15" s="1161" t="s">
        <v>2</v>
      </c>
      <c r="B15" s="1161"/>
      <c r="C15" s="1161"/>
      <c r="D15" s="1161"/>
      <c r="E15" s="1161"/>
      <c r="F15" s="1161"/>
      <c r="G15" s="1161"/>
    </row>
    <row r="16" spans="1:7" ht="15.75">
      <c r="A16" s="1162" t="s">
        <v>229</v>
      </c>
      <c r="B16" s="1162"/>
      <c r="C16" s="1162"/>
      <c r="D16" s="1162"/>
      <c r="E16" s="1162"/>
      <c r="F16" s="1162"/>
      <c r="G16" s="1162"/>
    </row>
    <row r="17" spans="1:12" ht="15.75">
      <c r="A17" s="1163"/>
      <c r="B17" s="1163"/>
      <c r="C17" s="1163"/>
      <c r="D17" s="1163"/>
      <c r="E17" s="1163"/>
      <c r="F17" s="1163"/>
      <c r="G17" s="1163"/>
    </row>
    <row r="18" spans="1:12" ht="15.75">
      <c r="A18" s="1161" t="s">
        <v>28</v>
      </c>
      <c r="B18" s="1161"/>
      <c r="C18" s="1161"/>
      <c r="D18" s="1161"/>
      <c r="E18" s="1161"/>
      <c r="F18" s="1161"/>
      <c r="G18" s="1161"/>
    </row>
    <row r="19" spans="1:12" ht="15.75">
      <c r="A19" s="351"/>
      <c r="B19" s="351"/>
      <c r="C19" s="352"/>
      <c r="D19" s="352"/>
      <c r="E19" s="352"/>
      <c r="F19" s="352"/>
      <c r="G19" s="352"/>
    </row>
    <row r="20" spans="1:12" ht="21.75" customHeight="1">
      <c r="A20" s="1100" t="s">
        <v>417</v>
      </c>
      <c r="B20" s="1100"/>
      <c r="C20" s="1100"/>
      <c r="D20" s="1100"/>
      <c r="E20" s="1100"/>
      <c r="F20" s="1100"/>
      <c r="G20" s="1100"/>
    </row>
    <row r="21" spans="1:12" s="789" customFormat="1" ht="15.75">
      <c r="A21" s="938" t="s">
        <v>480</v>
      </c>
      <c r="B21" s="938"/>
      <c r="C21" s="938"/>
      <c r="D21" s="938"/>
      <c r="E21" s="938"/>
      <c r="F21" s="938"/>
      <c r="G21" s="938"/>
    </row>
    <row r="22" spans="1:12" s="798" customFormat="1" ht="50.1" customHeight="1">
      <c r="A22" s="938" t="s">
        <v>418</v>
      </c>
      <c r="B22" s="938"/>
      <c r="C22" s="938"/>
      <c r="D22" s="938"/>
      <c r="E22" s="938"/>
      <c r="F22" s="938"/>
      <c r="G22" s="938"/>
      <c r="H22" s="795"/>
      <c r="I22" s="796"/>
      <c r="J22" s="797"/>
      <c r="K22" s="797"/>
      <c r="L22" s="797"/>
    </row>
    <row r="23" spans="1:12" s="800" customFormat="1" ht="17.25" customHeight="1">
      <c r="A23" s="817" t="s">
        <v>422</v>
      </c>
      <c r="B23" s="818"/>
      <c r="C23" s="818"/>
      <c r="D23" s="818"/>
      <c r="E23" s="818"/>
      <c r="F23" s="818"/>
      <c r="G23" s="818"/>
    </row>
    <row r="24" spans="1:12" s="800" customFormat="1" ht="15.75" customHeight="1">
      <c r="A24" s="939" t="s">
        <v>272</v>
      </c>
      <c r="B24" s="939"/>
      <c r="C24" s="939"/>
      <c r="D24" s="939"/>
      <c r="E24" s="939"/>
      <c r="F24" s="939"/>
      <c r="G24" s="939"/>
    </row>
    <row r="25" spans="1:12" s="800" customFormat="1" ht="15.75">
      <c r="A25" s="939" t="s">
        <v>423</v>
      </c>
      <c r="B25" s="939"/>
      <c r="C25" s="939"/>
      <c r="D25" s="939"/>
      <c r="E25" s="939"/>
      <c r="F25" s="939"/>
      <c r="G25" s="939"/>
    </row>
    <row r="26" spans="1:12" s="800" customFormat="1" ht="16.7" customHeight="1">
      <c r="A26" s="817" t="s">
        <v>424</v>
      </c>
      <c r="B26" s="818"/>
      <c r="C26" s="818"/>
      <c r="D26" s="818"/>
      <c r="E26" s="818"/>
      <c r="F26" s="818"/>
      <c r="G26" s="818"/>
    </row>
    <row r="27" spans="1:12" s="800" customFormat="1" ht="15.75">
      <c r="A27" s="817" t="s">
        <v>425</v>
      </c>
      <c r="B27" s="818"/>
      <c r="C27" s="818"/>
      <c r="D27" s="818"/>
      <c r="E27" s="818"/>
      <c r="F27" s="818"/>
      <c r="G27" s="818"/>
    </row>
    <row r="28" spans="1:12" ht="34.5" customHeight="1">
      <c r="A28" s="1113" t="s">
        <v>419</v>
      </c>
      <c r="B28" s="1113"/>
      <c r="C28" s="1113"/>
      <c r="D28" s="1113"/>
      <c r="E28" s="1113"/>
      <c r="F28" s="1113"/>
      <c r="G28" s="1113"/>
    </row>
    <row r="29" spans="1:12" s="299" customFormat="1" ht="37.5" customHeight="1">
      <c r="A29" s="1164" t="s">
        <v>474</v>
      </c>
      <c r="B29" s="1164"/>
      <c r="C29" s="1164"/>
      <c r="D29" s="1164"/>
      <c r="E29" s="1164"/>
      <c r="F29" s="1164"/>
      <c r="G29" s="1164"/>
    </row>
    <row r="30" spans="1:12" ht="15.75">
      <c r="A30" s="1104" t="s">
        <v>420</v>
      </c>
      <c r="B30" s="1104"/>
      <c r="C30" s="1104"/>
      <c r="D30" s="1104"/>
      <c r="E30" s="1104"/>
      <c r="F30" s="1104"/>
      <c r="G30" s="1104"/>
    </row>
    <row r="31" spans="1:12" ht="15.75">
      <c r="A31" s="1108" t="s">
        <v>5</v>
      </c>
      <c r="B31" s="1109"/>
      <c r="C31" s="1109"/>
      <c r="D31" s="1109"/>
      <c r="E31" s="1109"/>
      <c r="F31" s="1109"/>
      <c r="G31" s="1110"/>
    </row>
    <row r="32" spans="1:12" ht="30.95" customHeight="1">
      <c r="A32" s="596" t="s">
        <v>6</v>
      </c>
      <c r="B32" s="1111" t="s">
        <v>7</v>
      </c>
      <c r="C32" s="803" t="s">
        <v>8</v>
      </c>
      <c r="D32" s="803" t="s">
        <v>9</v>
      </c>
      <c r="E32" s="951" t="s">
        <v>10</v>
      </c>
      <c r="F32" s="952"/>
      <c r="G32" s="953"/>
    </row>
    <row r="33" spans="1:13" ht="15.75">
      <c r="A33" s="597"/>
      <c r="B33" s="1165"/>
      <c r="C33" s="804" t="s">
        <v>11</v>
      </c>
      <c r="D33" s="804" t="s">
        <v>12</v>
      </c>
      <c r="E33" s="804" t="s">
        <v>13</v>
      </c>
      <c r="F33" s="804" t="s">
        <v>14</v>
      </c>
      <c r="G33" s="804" t="s">
        <v>30</v>
      </c>
    </row>
    <row r="34" spans="1:13" ht="31.5">
      <c r="A34" s="355" t="s">
        <v>18</v>
      </c>
      <c r="B34" s="356" t="s">
        <v>16</v>
      </c>
      <c r="C34" s="595">
        <v>9588.7999999999993</v>
      </c>
      <c r="D34" s="595">
        <v>2723.4</v>
      </c>
      <c r="E34" s="595">
        <f>469.4-13.9</f>
        <v>455.5</v>
      </c>
      <c r="F34" s="357"/>
      <c r="G34" s="357"/>
    </row>
    <row r="35" spans="1:13" ht="22.5" customHeight="1">
      <c r="A35" s="1104" t="s">
        <v>421</v>
      </c>
      <c r="B35" s="1104"/>
      <c r="C35" s="1104"/>
      <c r="D35" s="1104"/>
      <c r="E35" s="1104"/>
      <c r="F35" s="1104"/>
      <c r="G35" s="1104"/>
    </row>
    <row r="36" spans="1:13" ht="15.75">
      <c r="A36" s="365"/>
      <c r="B36" s="351"/>
      <c r="C36" s="351"/>
      <c r="D36" s="351"/>
      <c r="E36" s="351"/>
      <c r="F36" s="351"/>
      <c r="G36" s="351"/>
    </row>
    <row r="37" spans="1:13" ht="30.95" customHeight="1">
      <c r="A37" s="1107" t="s">
        <v>21</v>
      </c>
      <c r="B37" s="1107" t="s">
        <v>7</v>
      </c>
      <c r="C37" s="803" t="s">
        <v>8</v>
      </c>
      <c r="D37" s="803" t="s">
        <v>9</v>
      </c>
      <c r="E37" s="951" t="s">
        <v>10</v>
      </c>
      <c r="F37" s="952"/>
      <c r="G37" s="953"/>
    </row>
    <row r="38" spans="1:13" ht="15.75">
      <c r="A38" s="1107"/>
      <c r="B38" s="1107"/>
      <c r="C38" s="804" t="s">
        <v>11</v>
      </c>
      <c r="D38" s="804" t="s">
        <v>12</v>
      </c>
      <c r="E38" s="804" t="s">
        <v>13</v>
      </c>
      <c r="F38" s="804" t="s">
        <v>14</v>
      </c>
      <c r="G38" s="804" t="s">
        <v>30</v>
      </c>
    </row>
    <row r="39" spans="1:13" ht="126.95" customHeight="1">
      <c r="A39" s="919" t="s">
        <v>514</v>
      </c>
      <c r="B39" s="593" t="s">
        <v>36</v>
      </c>
      <c r="C39" s="593">
        <v>25</v>
      </c>
      <c r="D39" s="593">
        <v>21</v>
      </c>
      <c r="E39" s="593"/>
      <c r="F39" s="334"/>
      <c r="G39" s="334"/>
    </row>
    <row r="40" spans="1:13" ht="99" customHeight="1">
      <c r="A40" s="919" t="s">
        <v>515</v>
      </c>
      <c r="B40" s="593" t="s">
        <v>36</v>
      </c>
      <c r="C40" s="593">
        <v>98</v>
      </c>
      <c r="D40" s="593">
        <v>41</v>
      </c>
      <c r="E40" s="593"/>
      <c r="F40" s="334"/>
      <c r="G40" s="334"/>
      <c r="M40" s="344"/>
    </row>
    <row r="41" spans="1:13" ht="15.75">
      <c r="A41" s="926" t="s">
        <v>509</v>
      </c>
      <c r="B41" s="927" t="s">
        <v>512</v>
      </c>
      <c r="C41" s="927"/>
      <c r="D41" s="927"/>
      <c r="E41" s="928">
        <v>3</v>
      </c>
      <c r="F41" s="920"/>
      <c r="G41" s="914"/>
    </row>
    <row r="42" spans="1:13" ht="15.75">
      <c r="A42" s="926" t="s">
        <v>510</v>
      </c>
      <c r="B42" s="928" t="s">
        <v>512</v>
      </c>
      <c r="C42" s="929"/>
      <c r="D42" s="929"/>
      <c r="E42" s="928">
        <v>3</v>
      </c>
      <c r="F42" s="921"/>
      <c r="G42" s="916"/>
      <c r="M42" s="344"/>
    </row>
    <row r="43" spans="1:13" ht="31.5">
      <c r="A43" s="926" t="s">
        <v>511</v>
      </c>
      <c r="B43" s="930" t="s">
        <v>36</v>
      </c>
      <c r="C43" s="930"/>
      <c r="D43" s="930"/>
      <c r="E43" s="928">
        <v>41</v>
      </c>
      <c r="F43" s="922"/>
      <c r="G43" s="915"/>
    </row>
  </sheetData>
  <mergeCells count="23">
    <mergeCell ref="E32:G32"/>
    <mergeCell ref="A35:G35"/>
    <mergeCell ref="D9:G9"/>
    <mergeCell ref="D10:G10"/>
    <mergeCell ref="D11:G11"/>
    <mergeCell ref="A30:G30"/>
    <mergeCell ref="A31:G31"/>
    <mergeCell ref="A37:A38"/>
    <mergeCell ref="B37:B38"/>
    <mergeCell ref="E37:G37"/>
    <mergeCell ref="D12:G12"/>
    <mergeCell ref="A15:G15"/>
    <mergeCell ref="A16:G16"/>
    <mergeCell ref="A17:G17"/>
    <mergeCell ref="A18:G18"/>
    <mergeCell ref="A20:G20"/>
    <mergeCell ref="A21:G21"/>
    <mergeCell ref="A22:G22"/>
    <mergeCell ref="A24:G24"/>
    <mergeCell ref="A25:G25"/>
    <mergeCell ref="A28:G28"/>
    <mergeCell ref="A29:G29"/>
    <mergeCell ref="B32:B33"/>
  </mergeCells>
  <pageMargins left="0.7" right="0.7" top="0.75" bottom="0.75" header="0.3" footer="0.3"/>
  <pageSetup paperSize="9" scale="90" orientation="landscape" r:id="rId1"/>
  <rowBreaks count="1" manualBreakCount="1">
    <brk id="27"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89"/>
  <sheetViews>
    <sheetView view="pageBreakPreview" topLeftCell="A71" zoomScaleNormal="70" zoomScaleSheetLayoutView="100" workbookViewId="0">
      <selection activeCell="B80" sqref="B80"/>
    </sheetView>
  </sheetViews>
  <sheetFormatPr defaultRowHeight="15"/>
  <cols>
    <col min="1" max="1" width="44.42578125" style="860" customWidth="1"/>
    <col min="2" max="2" width="19.42578125" style="860" customWidth="1"/>
    <col min="3" max="7" width="13.5703125" style="838" customWidth="1"/>
    <col min="8" max="8" width="32.85546875" style="838" customWidth="1"/>
    <col min="9" max="9" width="11" style="836" customWidth="1"/>
    <col min="10" max="10" width="11.140625" style="838" customWidth="1"/>
    <col min="11" max="12" width="13.28515625" style="838" customWidth="1"/>
    <col min="13" max="13" width="13.85546875" style="838" customWidth="1"/>
    <col min="14" max="17" width="9.140625" style="838" customWidth="1"/>
    <col min="18" max="256" width="9.140625" style="838"/>
    <col min="257" max="257" width="46.140625" style="838" customWidth="1"/>
    <col min="258" max="258" width="30.7109375" style="838" customWidth="1"/>
    <col min="259" max="259" width="20.85546875" style="838" customWidth="1"/>
    <col min="260" max="261" width="20.42578125" style="838" customWidth="1"/>
    <col min="262" max="262" width="14.7109375" style="838" customWidth="1"/>
    <col min="263" max="263" width="14" style="838" customWidth="1"/>
    <col min="264" max="264" width="32.85546875" style="838" customWidth="1"/>
    <col min="265" max="265" width="11" style="838" customWidth="1"/>
    <col min="266" max="266" width="11.140625" style="838" customWidth="1"/>
    <col min="267" max="268" width="13.28515625" style="838" customWidth="1"/>
    <col min="269" max="269" width="13.85546875" style="838" customWidth="1"/>
    <col min="270" max="273" width="9.140625" style="838" customWidth="1"/>
    <col min="274" max="512" width="9.140625" style="838"/>
    <col min="513" max="513" width="46.140625" style="838" customWidth="1"/>
    <col min="514" max="514" width="30.7109375" style="838" customWidth="1"/>
    <col min="515" max="515" width="20.85546875" style="838" customWidth="1"/>
    <col min="516" max="517" width="20.42578125" style="838" customWidth="1"/>
    <col min="518" max="518" width="14.7109375" style="838" customWidth="1"/>
    <col min="519" max="519" width="14" style="838" customWidth="1"/>
    <col min="520" max="520" width="32.85546875" style="838" customWidth="1"/>
    <col min="521" max="521" width="11" style="838" customWidth="1"/>
    <col min="522" max="522" width="11.140625" style="838" customWidth="1"/>
    <col min="523" max="524" width="13.28515625" style="838" customWidth="1"/>
    <col min="525" max="525" width="13.85546875" style="838" customWidth="1"/>
    <col min="526" max="529" width="9.140625" style="838" customWidth="1"/>
    <col min="530" max="768" width="9.140625" style="838"/>
    <col min="769" max="769" width="46.140625" style="838" customWidth="1"/>
    <col min="770" max="770" width="30.7109375" style="838" customWidth="1"/>
    <col min="771" max="771" width="20.85546875" style="838" customWidth="1"/>
    <col min="772" max="773" width="20.42578125" style="838" customWidth="1"/>
    <col min="774" max="774" width="14.7109375" style="838" customWidth="1"/>
    <col min="775" max="775" width="14" style="838" customWidth="1"/>
    <col min="776" max="776" width="32.85546875" style="838" customWidth="1"/>
    <col min="777" max="777" width="11" style="838" customWidth="1"/>
    <col min="778" max="778" width="11.140625" style="838" customWidth="1"/>
    <col min="779" max="780" width="13.28515625" style="838" customWidth="1"/>
    <col min="781" max="781" width="13.85546875" style="838" customWidth="1"/>
    <col min="782" max="785" width="9.140625" style="838" customWidth="1"/>
    <col min="786" max="1024" width="9.140625" style="838"/>
    <col min="1025" max="1025" width="46.140625" style="838" customWidth="1"/>
    <col min="1026" max="1026" width="30.7109375" style="838" customWidth="1"/>
    <col min="1027" max="1027" width="20.85546875" style="838" customWidth="1"/>
    <col min="1028" max="1029" width="20.42578125" style="838" customWidth="1"/>
    <col min="1030" max="1030" width="14.7109375" style="838" customWidth="1"/>
    <col min="1031" max="1031" width="14" style="838" customWidth="1"/>
    <col min="1032" max="1032" width="32.85546875" style="838" customWidth="1"/>
    <col min="1033" max="1033" width="11" style="838" customWidth="1"/>
    <col min="1034" max="1034" width="11.140625" style="838" customWidth="1"/>
    <col min="1035" max="1036" width="13.28515625" style="838" customWidth="1"/>
    <col min="1037" max="1037" width="13.85546875" style="838" customWidth="1"/>
    <col min="1038" max="1041" width="9.140625" style="838" customWidth="1"/>
    <col min="1042" max="1280" width="9.140625" style="838"/>
    <col min="1281" max="1281" width="46.140625" style="838" customWidth="1"/>
    <col min="1282" max="1282" width="30.7109375" style="838" customWidth="1"/>
    <col min="1283" max="1283" width="20.85546875" style="838" customWidth="1"/>
    <col min="1284" max="1285" width="20.42578125" style="838" customWidth="1"/>
    <col min="1286" max="1286" width="14.7109375" style="838" customWidth="1"/>
    <col min="1287" max="1287" width="14" style="838" customWidth="1"/>
    <col min="1288" max="1288" width="32.85546875" style="838" customWidth="1"/>
    <col min="1289" max="1289" width="11" style="838" customWidth="1"/>
    <col min="1290" max="1290" width="11.140625" style="838" customWidth="1"/>
    <col min="1291" max="1292" width="13.28515625" style="838" customWidth="1"/>
    <col min="1293" max="1293" width="13.85546875" style="838" customWidth="1"/>
    <col min="1294" max="1297" width="9.140625" style="838" customWidth="1"/>
    <col min="1298" max="1536" width="9.140625" style="838"/>
    <col min="1537" max="1537" width="46.140625" style="838" customWidth="1"/>
    <col min="1538" max="1538" width="30.7109375" style="838" customWidth="1"/>
    <col min="1539" max="1539" width="20.85546875" style="838" customWidth="1"/>
    <col min="1540" max="1541" width="20.42578125" style="838" customWidth="1"/>
    <col min="1542" max="1542" width="14.7109375" style="838" customWidth="1"/>
    <col min="1543" max="1543" width="14" style="838" customWidth="1"/>
    <col min="1544" max="1544" width="32.85546875" style="838" customWidth="1"/>
    <col min="1545" max="1545" width="11" style="838" customWidth="1"/>
    <col min="1546" max="1546" width="11.140625" style="838" customWidth="1"/>
    <col min="1547" max="1548" width="13.28515625" style="838" customWidth="1"/>
    <col min="1549" max="1549" width="13.85546875" style="838" customWidth="1"/>
    <col min="1550" max="1553" width="9.140625" style="838" customWidth="1"/>
    <col min="1554" max="1792" width="9.140625" style="838"/>
    <col min="1793" max="1793" width="46.140625" style="838" customWidth="1"/>
    <col min="1794" max="1794" width="30.7109375" style="838" customWidth="1"/>
    <col min="1795" max="1795" width="20.85546875" style="838" customWidth="1"/>
    <col min="1796" max="1797" width="20.42578125" style="838" customWidth="1"/>
    <col min="1798" max="1798" width="14.7109375" style="838" customWidth="1"/>
    <col min="1799" max="1799" width="14" style="838" customWidth="1"/>
    <col min="1800" max="1800" width="32.85546875" style="838" customWidth="1"/>
    <col min="1801" max="1801" width="11" style="838" customWidth="1"/>
    <col min="1802" max="1802" width="11.140625" style="838" customWidth="1"/>
    <col min="1803" max="1804" width="13.28515625" style="838" customWidth="1"/>
    <col min="1805" max="1805" width="13.85546875" style="838" customWidth="1"/>
    <col min="1806" max="1809" width="9.140625" style="838" customWidth="1"/>
    <col min="1810" max="2048" width="9.140625" style="838"/>
    <col min="2049" max="2049" width="46.140625" style="838" customWidth="1"/>
    <col min="2050" max="2050" width="30.7109375" style="838" customWidth="1"/>
    <col min="2051" max="2051" width="20.85546875" style="838" customWidth="1"/>
    <col min="2052" max="2053" width="20.42578125" style="838" customWidth="1"/>
    <col min="2054" max="2054" width="14.7109375" style="838" customWidth="1"/>
    <col min="2055" max="2055" width="14" style="838" customWidth="1"/>
    <col min="2056" max="2056" width="32.85546875" style="838" customWidth="1"/>
    <col min="2057" max="2057" width="11" style="838" customWidth="1"/>
    <col min="2058" max="2058" width="11.140625" style="838" customWidth="1"/>
    <col min="2059" max="2060" width="13.28515625" style="838" customWidth="1"/>
    <col min="2061" max="2061" width="13.85546875" style="838" customWidth="1"/>
    <col min="2062" max="2065" width="9.140625" style="838" customWidth="1"/>
    <col min="2066" max="2304" width="9.140625" style="838"/>
    <col min="2305" max="2305" width="46.140625" style="838" customWidth="1"/>
    <col min="2306" max="2306" width="30.7109375" style="838" customWidth="1"/>
    <col min="2307" max="2307" width="20.85546875" style="838" customWidth="1"/>
    <col min="2308" max="2309" width="20.42578125" style="838" customWidth="1"/>
    <col min="2310" max="2310" width="14.7109375" style="838" customWidth="1"/>
    <col min="2311" max="2311" width="14" style="838" customWidth="1"/>
    <col min="2312" max="2312" width="32.85546875" style="838" customWidth="1"/>
    <col min="2313" max="2313" width="11" style="838" customWidth="1"/>
    <col min="2314" max="2314" width="11.140625" style="838" customWidth="1"/>
    <col min="2315" max="2316" width="13.28515625" style="838" customWidth="1"/>
    <col min="2317" max="2317" width="13.85546875" style="838" customWidth="1"/>
    <col min="2318" max="2321" width="9.140625" style="838" customWidth="1"/>
    <col min="2322" max="2560" width="9.140625" style="838"/>
    <col min="2561" max="2561" width="46.140625" style="838" customWidth="1"/>
    <col min="2562" max="2562" width="30.7109375" style="838" customWidth="1"/>
    <col min="2563" max="2563" width="20.85546875" style="838" customWidth="1"/>
    <col min="2564" max="2565" width="20.42578125" style="838" customWidth="1"/>
    <col min="2566" max="2566" width="14.7109375" style="838" customWidth="1"/>
    <col min="2567" max="2567" width="14" style="838" customWidth="1"/>
    <col min="2568" max="2568" width="32.85546875" style="838" customWidth="1"/>
    <col min="2569" max="2569" width="11" style="838" customWidth="1"/>
    <col min="2570" max="2570" width="11.140625" style="838" customWidth="1"/>
    <col min="2571" max="2572" width="13.28515625" style="838" customWidth="1"/>
    <col min="2573" max="2573" width="13.85546875" style="838" customWidth="1"/>
    <col min="2574" max="2577" width="9.140625" style="838" customWidth="1"/>
    <col min="2578" max="2816" width="9.140625" style="838"/>
    <col min="2817" max="2817" width="46.140625" style="838" customWidth="1"/>
    <col min="2818" max="2818" width="30.7109375" style="838" customWidth="1"/>
    <col min="2819" max="2819" width="20.85546875" style="838" customWidth="1"/>
    <col min="2820" max="2821" width="20.42578125" style="838" customWidth="1"/>
    <col min="2822" max="2822" width="14.7109375" style="838" customWidth="1"/>
    <col min="2823" max="2823" width="14" style="838" customWidth="1"/>
    <col min="2824" max="2824" width="32.85546875" style="838" customWidth="1"/>
    <col min="2825" max="2825" width="11" style="838" customWidth="1"/>
    <col min="2826" max="2826" width="11.140625" style="838" customWidth="1"/>
    <col min="2827" max="2828" width="13.28515625" style="838" customWidth="1"/>
    <col min="2829" max="2829" width="13.85546875" style="838" customWidth="1"/>
    <col min="2830" max="2833" width="9.140625" style="838" customWidth="1"/>
    <col min="2834" max="3072" width="9.140625" style="838"/>
    <col min="3073" max="3073" width="46.140625" style="838" customWidth="1"/>
    <col min="3074" max="3074" width="30.7109375" style="838" customWidth="1"/>
    <col min="3075" max="3075" width="20.85546875" style="838" customWidth="1"/>
    <col min="3076" max="3077" width="20.42578125" style="838" customWidth="1"/>
    <col min="3078" max="3078" width="14.7109375" style="838" customWidth="1"/>
    <col min="3079" max="3079" width="14" style="838" customWidth="1"/>
    <col min="3080" max="3080" width="32.85546875" style="838" customWidth="1"/>
    <col min="3081" max="3081" width="11" style="838" customWidth="1"/>
    <col min="3082" max="3082" width="11.140625" style="838" customWidth="1"/>
    <col min="3083" max="3084" width="13.28515625" style="838" customWidth="1"/>
    <col min="3085" max="3085" width="13.85546875" style="838" customWidth="1"/>
    <col min="3086" max="3089" width="9.140625" style="838" customWidth="1"/>
    <col min="3090" max="3328" width="9.140625" style="838"/>
    <col min="3329" max="3329" width="46.140625" style="838" customWidth="1"/>
    <col min="3330" max="3330" width="30.7109375" style="838" customWidth="1"/>
    <col min="3331" max="3331" width="20.85546875" style="838" customWidth="1"/>
    <col min="3332" max="3333" width="20.42578125" style="838" customWidth="1"/>
    <col min="3334" max="3334" width="14.7109375" style="838" customWidth="1"/>
    <col min="3335" max="3335" width="14" style="838" customWidth="1"/>
    <col min="3336" max="3336" width="32.85546875" style="838" customWidth="1"/>
    <col min="3337" max="3337" width="11" style="838" customWidth="1"/>
    <col min="3338" max="3338" width="11.140625" style="838" customWidth="1"/>
    <col min="3339" max="3340" width="13.28515625" style="838" customWidth="1"/>
    <col min="3341" max="3341" width="13.85546875" style="838" customWidth="1"/>
    <col min="3342" max="3345" width="9.140625" style="838" customWidth="1"/>
    <col min="3346" max="3584" width="9.140625" style="838"/>
    <col min="3585" max="3585" width="46.140625" style="838" customWidth="1"/>
    <col min="3586" max="3586" width="30.7109375" style="838" customWidth="1"/>
    <col min="3587" max="3587" width="20.85546875" style="838" customWidth="1"/>
    <col min="3588" max="3589" width="20.42578125" style="838" customWidth="1"/>
    <col min="3590" max="3590" width="14.7109375" style="838" customWidth="1"/>
    <col min="3591" max="3591" width="14" style="838" customWidth="1"/>
    <col min="3592" max="3592" width="32.85546875" style="838" customWidth="1"/>
    <col min="3593" max="3593" width="11" style="838" customWidth="1"/>
    <col min="3594" max="3594" width="11.140625" style="838" customWidth="1"/>
    <col min="3595" max="3596" width="13.28515625" style="838" customWidth="1"/>
    <col min="3597" max="3597" width="13.85546875" style="838" customWidth="1"/>
    <col min="3598" max="3601" width="9.140625" style="838" customWidth="1"/>
    <col min="3602" max="3840" width="9.140625" style="838"/>
    <col min="3841" max="3841" width="46.140625" style="838" customWidth="1"/>
    <col min="3842" max="3842" width="30.7109375" style="838" customWidth="1"/>
    <col min="3843" max="3843" width="20.85546875" style="838" customWidth="1"/>
    <col min="3844" max="3845" width="20.42578125" style="838" customWidth="1"/>
    <col min="3846" max="3846" width="14.7109375" style="838" customWidth="1"/>
    <col min="3847" max="3847" width="14" style="838" customWidth="1"/>
    <col min="3848" max="3848" width="32.85546875" style="838" customWidth="1"/>
    <col min="3849" max="3849" width="11" style="838" customWidth="1"/>
    <col min="3850" max="3850" width="11.140625" style="838" customWidth="1"/>
    <col min="3851" max="3852" width="13.28515625" style="838" customWidth="1"/>
    <col min="3853" max="3853" width="13.85546875" style="838" customWidth="1"/>
    <col min="3854" max="3857" width="9.140625" style="838" customWidth="1"/>
    <col min="3858" max="4096" width="9.140625" style="838"/>
    <col min="4097" max="4097" width="46.140625" style="838" customWidth="1"/>
    <col min="4098" max="4098" width="30.7109375" style="838" customWidth="1"/>
    <col min="4099" max="4099" width="20.85546875" style="838" customWidth="1"/>
    <col min="4100" max="4101" width="20.42578125" style="838" customWidth="1"/>
    <col min="4102" max="4102" width="14.7109375" style="838" customWidth="1"/>
    <col min="4103" max="4103" width="14" style="838" customWidth="1"/>
    <col min="4104" max="4104" width="32.85546875" style="838" customWidth="1"/>
    <col min="4105" max="4105" width="11" style="838" customWidth="1"/>
    <col min="4106" max="4106" width="11.140625" style="838" customWidth="1"/>
    <col min="4107" max="4108" width="13.28515625" style="838" customWidth="1"/>
    <col min="4109" max="4109" width="13.85546875" style="838" customWidth="1"/>
    <col min="4110" max="4113" width="9.140625" style="838" customWidth="1"/>
    <col min="4114" max="4352" width="9.140625" style="838"/>
    <col min="4353" max="4353" width="46.140625" style="838" customWidth="1"/>
    <col min="4354" max="4354" width="30.7109375" style="838" customWidth="1"/>
    <col min="4355" max="4355" width="20.85546875" style="838" customWidth="1"/>
    <col min="4356" max="4357" width="20.42578125" style="838" customWidth="1"/>
    <col min="4358" max="4358" width="14.7109375" style="838" customWidth="1"/>
    <col min="4359" max="4359" width="14" style="838" customWidth="1"/>
    <col min="4360" max="4360" width="32.85546875" style="838" customWidth="1"/>
    <col min="4361" max="4361" width="11" style="838" customWidth="1"/>
    <col min="4362" max="4362" width="11.140625" style="838" customWidth="1"/>
    <col min="4363" max="4364" width="13.28515625" style="838" customWidth="1"/>
    <col min="4365" max="4365" width="13.85546875" style="838" customWidth="1"/>
    <col min="4366" max="4369" width="9.140625" style="838" customWidth="1"/>
    <col min="4370" max="4608" width="9.140625" style="838"/>
    <col min="4609" max="4609" width="46.140625" style="838" customWidth="1"/>
    <col min="4610" max="4610" width="30.7109375" style="838" customWidth="1"/>
    <col min="4611" max="4611" width="20.85546875" style="838" customWidth="1"/>
    <col min="4612" max="4613" width="20.42578125" style="838" customWidth="1"/>
    <col min="4614" max="4614" width="14.7109375" style="838" customWidth="1"/>
    <col min="4615" max="4615" width="14" style="838" customWidth="1"/>
    <col min="4616" max="4616" width="32.85546875" style="838" customWidth="1"/>
    <col min="4617" max="4617" width="11" style="838" customWidth="1"/>
    <col min="4618" max="4618" width="11.140625" style="838" customWidth="1"/>
    <col min="4619" max="4620" width="13.28515625" style="838" customWidth="1"/>
    <col min="4621" max="4621" width="13.85546875" style="838" customWidth="1"/>
    <col min="4622" max="4625" width="9.140625" style="838" customWidth="1"/>
    <col min="4626" max="4864" width="9.140625" style="838"/>
    <col min="4865" max="4865" width="46.140625" style="838" customWidth="1"/>
    <col min="4866" max="4866" width="30.7109375" style="838" customWidth="1"/>
    <col min="4867" max="4867" width="20.85546875" style="838" customWidth="1"/>
    <col min="4868" max="4869" width="20.42578125" style="838" customWidth="1"/>
    <col min="4870" max="4870" width="14.7109375" style="838" customWidth="1"/>
    <col min="4871" max="4871" width="14" style="838" customWidth="1"/>
    <col min="4872" max="4872" width="32.85546875" style="838" customWidth="1"/>
    <col min="4873" max="4873" width="11" style="838" customWidth="1"/>
    <col min="4874" max="4874" width="11.140625" style="838" customWidth="1"/>
    <col min="4875" max="4876" width="13.28515625" style="838" customWidth="1"/>
    <col min="4877" max="4877" width="13.85546875" style="838" customWidth="1"/>
    <col min="4878" max="4881" width="9.140625" style="838" customWidth="1"/>
    <col min="4882" max="5120" width="9.140625" style="838"/>
    <col min="5121" max="5121" width="46.140625" style="838" customWidth="1"/>
    <col min="5122" max="5122" width="30.7109375" style="838" customWidth="1"/>
    <col min="5123" max="5123" width="20.85546875" style="838" customWidth="1"/>
    <col min="5124" max="5125" width="20.42578125" style="838" customWidth="1"/>
    <col min="5126" max="5126" width="14.7109375" style="838" customWidth="1"/>
    <col min="5127" max="5127" width="14" style="838" customWidth="1"/>
    <col min="5128" max="5128" width="32.85546875" style="838" customWidth="1"/>
    <col min="5129" max="5129" width="11" style="838" customWidth="1"/>
    <col min="5130" max="5130" width="11.140625" style="838" customWidth="1"/>
    <col min="5131" max="5132" width="13.28515625" style="838" customWidth="1"/>
    <col min="5133" max="5133" width="13.85546875" style="838" customWidth="1"/>
    <col min="5134" max="5137" width="9.140625" style="838" customWidth="1"/>
    <col min="5138" max="5376" width="9.140625" style="838"/>
    <col min="5377" max="5377" width="46.140625" style="838" customWidth="1"/>
    <col min="5378" max="5378" width="30.7109375" style="838" customWidth="1"/>
    <col min="5379" max="5379" width="20.85546875" style="838" customWidth="1"/>
    <col min="5380" max="5381" width="20.42578125" style="838" customWidth="1"/>
    <col min="5382" max="5382" width="14.7109375" style="838" customWidth="1"/>
    <col min="5383" max="5383" width="14" style="838" customWidth="1"/>
    <col min="5384" max="5384" width="32.85546875" style="838" customWidth="1"/>
    <col min="5385" max="5385" width="11" style="838" customWidth="1"/>
    <col min="5386" max="5386" width="11.140625" style="838" customWidth="1"/>
    <col min="5387" max="5388" width="13.28515625" style="838" customWidth="1"/>
    <col min="5389" max="5389" width="13.85546875" style="838" customWidth="1"/>
    <col min="5390" max="5393" width="9.140625" style="838" customWidth="1"/>
    <col min="5394" max="5632" width="9.140625" style="838"/>
    <col min="5633" max="5633" width="46.140625" style="838" customWidth="1"/>
    <col min="5634" max="5634" width="30.7109375" style="838" customWidth="1"/>
    <col min="5635" max="5635" width="20.85546875" style="838" customWidth="1"/>
    <col min="5636" max="5637" width="20.42578125" style="838" customWidth="1"/>
    <col min="5638" max="5638" width="14.7109375" style="838" customWidth="1"/>
    <col min="5639" max="5639" width="14" style="838" customWidth="1"/>
    <col min="5640" max="5640" width="32.85546875" style="838" customWidth="1"/>
    <col min="5641" max="5641" width="11" style="838" customWidth="1"/>
    <col min="5642" max="5642" width="11.140625" style="838" customWidth="1"/>
    <col min="5643" max="5644" width="13.28515625" style="838" customWidth="1"/>
    <col min="5645" max="5645" width="13.85546875" style="838" customWidth="1"/>
    <col min="5646" max="5649" width="9.140625" style="838" customWidth="1"/>
    <col min="5650" max="5888" width="9.140625" style="838"/>
    <col min="5889" max="5889" width="46.140625" style="838" customWidth="1"/>
    <col min="5890" max="5890" width="30.7109375" style="838" customWidth="1"/>
    <col min="5891" max="5891" width="20.85546875" style="838" customWidth="1"/>
    <col min="5892" max="5893" width="20.42578125" style="838" customWidth="1"/>
    <col min="5894" max="5894" width="14.7109375" style="838" customWidth="1"/>
    <col min="5895" max="5895" width="14" style="838" customWidth="1"/>
    <col min="5896" max="5896" width="32.85546875" style="838" customWidth="1"/>
    <col min="5897" max="5897" width="11" style="838" customWidth="1"/>
    <col min="5898" max="5898" width="11.140625" style="838" customWidth="1"/>
    <col min="5899" max="5900" width="13.28515625" style="838" customWidth="1"/>
    <col min="5901" max="5901" width="13.85546875" style="838" customWidth="1"/>
    <col min="5902" max="5905" width="9.140625" style="838" customWidth="1"/>
    <col min="5906" max="6144" width="9.140625" style="838"/>
    <col min="6145" max="6145" width="46.140625" style="838" customWidth="1"/>
    <col min="6146" max="6146" width="30.7109375" style="838" customWidth="1"/>
    <col min="6147" max="6147" width="20.85546875" style="838" customWidth="1"/>
    <col min="6148" max="6149" width="20.42578125" style="838" customWidth="1"/>
    <col min="6150" max="6150" width="14.7109375" style="838" customWidth="1"/>
    <col min="6151" max="6151" width="14" style="838" customWidth="1"/>
    <col min="6152" max="6152" width="32.85546875" style="838" customWidth="1"/>
    <col min="6153" max="6153" width="11" style="838" customWidth="1"/>
    <col min="6154" max="6154" width="11.140625" style="838" customWidth="1"/>
    <col min="6155" max="6156" width="13.28515625" style="838" customWidth="1"/>
    <col min="6157" max="6157" width="13.85546875" style="838" customWidth="1"/>
    <col min="6158" max="6161" width="9.140625" style="838" customWidth="1"/>
    <col min="6162" max="6400" width="9.140625" style="838"/>
    <col min="6401" max="6401" width="46.140625" style="838" customWidth="1"/>
    <col min="6402" max="6402" width="30.7109375" style="838" customWidth="1"/>
    <col min="6403" max="6403" width="20.85546875" style="838" customWidth="1"/>
    <col min="6404" max="6405" width="20.42578125" style="838" customWidth="1"/>
    <col min="6406" max="6406" width="14.7109375" style="838" customWidth="1"/>
    <col min="6407" max="6407" width="14" style="838" customWidth="1"/>
    <col min="6408" max="6408" width="32.85546875" style="838" customWidth="1"/>
    <col min="6409" max="6409" width="11" style="838" customWidth="1"/>
    <col min="6410" max="6410" width="11.140625" style="838" customWidth="1"/>
    <col min="6411" max="6412" width="13.28515625" style="838" customWidth="1"/>
    <col min="6413" max="6413" width="13.85546875" style="838" customWidth="1"/>
    <col min="6414" max="6417" width="9.140625" style="838" customWidth="1"/>
    <col min="6418" max="6656" width="9.140625" style="838"/>
    <col min="6657" max="6657" width="46.140625" style="838" customWidth="1"/>
    <col min="6658" max="6658" width="30.7109375" style="838" customWidth="1"/>
    <col min="6659" max="6659" width="20.85546875" style="838" customWidth="1"/>
    <col min="6660" max="6661" width="20.42578125" style="838" customWidth="1"/>
    <col min="6662" max="6662" width="14.7109375" style="838" customWidth="1"/>
    <col min="6663" max="6663" width="14" style="838" customWidth="1"/>
    <col min="6664" max="6664" width="32.85546875" style="838" customWidth="1"/>
    <col min="6665" max="6665" width="11" style="838" customWidth="1"/>
    <col min="6666" max="6666" width="11.140625" style="838" customWidth="1"/>
    <col min="6667" max="6668" width="13.28515625" style="838" customWidth="1"/>
    <col min="6669" max="6669" width="13.85546875" style="838" customWidth="1"/>
    <col min="6670" max="6673" width="9.140625" style="838" customWidth="1"/>
    <col min="6674" max="6912" width="9.140625" style="838"/>
    <col min="6913" max="6913" width="46.140625" style="838" customWidth="1"/>
    <col min="6914" max="6914" width="30.7109375" style="838" customWidth="1"/>
    <col min="6915" max="6915" width="20.85546875" style="838" customWidth="1"/>
    <col min="6916" max="6917" width="20.42578125" style="838" customWidth="1"/>
    <col min="6918" max="6918" width="14.7109375" style="838" customWidth="1"/>
    <col min="6919" max="6919" width="14" style="838" customWidth="1"/>
    <col min="6920" max="6920" width="32.85546875" style="838" customWidth="1"/>
    <col min="6921" max="6921" width="11" style="838" customWidth="1"/>
    <col min="6922" max="6922" width="11.140625" style="838" customWidth="1"/>
    <col min="6923" max="6924" width="13.28515625" style="838" customWidth="1"/>
    <col min="6925" max="6925" width="13.85546875" style="838" customWidth="1"/>
    <col min="6926" max="6929" width="9.140625" style="838" customWidth="1"/>
    <col min="6930" max="7168" width="9.140625" style="838"/>
    <col min="7169" max="7169" width="46.140625" style="838" customWidth="1"/>
    <col min="7170" max="7170" width="30.7109375" style="838" customWidth="1"/>
    <col min="7171" max="7171" width="20.85546875" style="838" customWidth="1"/>
    <col min="7172" max="7173" width="20.42578125" style="838" customWidth="1"/>
    <col min="7174" max="7174" width="14.7109375" style="838" customWidth="1"/>
    <col min="7175" max="7175" width="14" style="838" customWidth="1"/>
    <col min="7176" max="7176" width="32.85546875" style="838" customWidth="1"/>
    <col min="7177" max="7177" width="11" style="838" customWidth="1"/>
    <col min="7178" max="7178" width="11.140625" style="838" customWidth="1"/>
    <col min="7179" max="7180" width="13.28515625" style="838" customWidth="1"/>
    <col min="7181" max="7181" width="13.85546875" style="838" customWidth="1"/>
    <col min="7182" max="7185" width="9.140625" style="838" customWidth="1"/>
    <col min="7186" max="7424" width="9.140625" style="838"/>
    <col min="7425" max="7425" width="46.140625" style="838" customWidth="1"/>
    <col min="7426" max="7426" width="30.7109375" style="838" customWidth="1"/>
    <col min="7427" max="7427" width="20.85546875" style="838" customWidth="1"/>
    <col min="7428" max="7429" width="20.42578125" style="838" customWidth="1"/>
    <col min="7430" max="7430" width="14.7109375" style="838" customWidth="1"/>
    <col min="7431" max="7431" width="14" style="838" customWidth="1"/>
    <col min="7432" max="7432" width="32.85546875" style="838" customWidth="1"/>
    <col min="7433" max="7433" width="11" style="838" customWidth="1"/>
    <col min="7434" max="7434" width="11.140625" style="838" customWidth="1"/>
    <col min="7435" max="7436" width="13.28515625" style="838" customWidth="1"/>
    <col min="7437" max="7437" width="13.85546875" style="838" customWidth="1"/>
    <col min="7438" max="7441" width="9.140625" style="838" customWidth="1"/>
    <col min="7442" max="7680" width="9.140625" style="838"/>
    <col min="7681" max="7681" width="46.140625" style="838" customWidth="1"/>
    <col min="7682" max="7682" width="30.7109375" style="838" customWidth="1"/>
    <col min="7683" max="7683" width="20.85546875" style="838" customWidth="1"/>
    <col min="7684" max="7685" width="20.42578125" style="838" customWidth="1"/>
    <col min="7686" max="7686" width="14.7109375" style="838" customWidth="1"/>
    <col min="7687" max="7687" width="14" style="838" customWidth="1"/>
    <col min="7688" max="7688" width="32.85546875" style="838" customWidth="1"/>
    <col min="7689" max="7689" width="11" style="838" customWidth="1"/>
    <col min="7690" max="7690" width="11.140625" style="838" customWidth="1"/>
    <col min="7691" max="7692" width="13.28515625" style="838" customWidth="1"/>
    <col min="7693" max="7693" width="13.85546875" style="838" customWidth="1"/>
    <col min="7694" max="7697" width="9.140625" style="838" customWidth="1"/>
    <col min="7698" max="7936" width="9.140625" style="838"/>
    <col min="7937" max="7937" width="46.140625" style="838" customWidth="1"/>
    <col min="7938" max="7938" width="30.7109375" style="838" customWidth="1"/>
    <col min="7939" max="7939" width="20.85546875" style="838" customWidth="1"/>
    <col min="7940" max="7941" width="20.42578125" style="838" customWidth="1"/>
    <col min="7942" max="7942" width="14.7109375" style="838" customWidth="1"/>
    <col min="7943" max="7943" width="14" style="838" customWidth="1"/>
    <col min="7944" max="7944" width="32.85546875" style="838" customWidth="1"/>
    <col min="7945" max="7945" width="11" style="838" customWidth="1"/>
    <col min="7946" max="7946" width="11.140625" style="838" customWidth="1"/>
    <col min="7947" max="7948" width="13.28515625" style="838" customWidth="1"/>
    <col min="7949" max="7949" width="13.85546875" style="838" customWidth="1"/>
    <col min="7950" max="7953" width="9.140625" style="838" customWidth="1"/>
    <col min="7954" max="8192" width="9.140625" style="838"/>
    <col min="8193" max="8193" width="46.140625" style="838" customWidth="1"/>
    <col min="8194" max="8194" width="30.7109375" style="838" customWidth="1"/>
    <col min="8195" max="8195" width="20.85546875" style="838" customWidth="1"/>
    <col min="8196" max="8197" width="20.42578125" style="838" customWidth="1"/>
    <col min="8198" max="8198" width="14.7109375" style="838" customWidth="1"/>
    <col min="8199" max="8199" width="14" style="838" customWidth="1"/>
    <col min="8200" max="8200" width="32.85546875" style="838" customWidth="1"/>
    <col min="8201" max="8201" width="11" style="838" customWidth="1"/>
    <col min="8202" max="8202" width="11.140625" style="838" customWidth="1"/>
    <col min="8203" max="8204" width="13.28515625" style="838" customWidth="1"/>
    <col min="8205" max="8205" width="13.85546875" style="838" customWidth="1"/>
    <col min="8206" max="8209" width="9.140625" style="838" customWidth="1"/>
    <col min="8210" max="8448" width="9.140625" style="838"/>
    <col min="8449" max="8449" width="46.140625" style="838" customWidth="1"/>
    <col min="8450" max="8450" width="30.7109375" style="838" customWidth="1"/>
    <col min="8451" max="8451" width="20.85546875" style="838" customWidth="1"/>
    <col min="8452" max="8453" width="20.42578125" style="838" customWidth="1"/>
    <col min="8454" max="8454" width="14.7109375" style="838" customWidth="1"/>
    <col min="8455" max="8455" width="14" style="838" customWidth="1"/>
    <col min="8456" max="8456" width="32.85546875" style="838" customWidth="1"/>
    <col min="8457" max="8457" width="11" style="838" customWidth="1"/>
    <col min="8458" max="8458" width="11.140625" style="838" customWidth="1"/>
    <col min="8459" max="8460" width="13.28515625" style="838" customWidth="1"/>
    <col min="8461" max="8461" width="13.85546875" style="838" customWidth="1"/>
    <col min="8462" max="8465" width="9.140625" style="838" customWidth="1"/>
    <col min="8466" max="8704" width="9.140625" style="838"/>
    <col min="8705" max="8705" width="46.140625" style="838" customWidth="1"/>
    <col min="8706" max="8706" width="30.7109375" style="838" customWidth="1"/>
    <col min="8707" max="8707" width="20.85546875" style="838" customWidth="1"/>
    <col min="8708" max="8709" width="20.42578125" style="838" customWidth="1"/>
    <col min="8710" max="8710" width="14.7109375" style="838" customWidth="1"/>
    <col min="8711" max="8711" width="14" style="838" customWidth="1"/>
    <col min="8712" max="8712" width="32.85546875" style="838" customWidth="1"/>
    <col min="8713" max="8713" width="11" style="838" customWidth="1"/>
    <col min="8714" max="8714" width="11.140625" style="838" customWidth="1"/>
    <col min="8715" max="8716" width="13.28515625" style="838" customWidth="1"/>
    <col min="8717" max="8717" width="13.85546875" style="838" customWidth="1"/>
    <col min="8718" max="8721" width="9.140625" style="838" customWidth="1"/>
    <col min="8722" max="8960" width="9.140625" style="838"/>
    <col min="8961" max="8961" width="46.140625" style="838" customWidth="1"/>
    <col min="8962" max="8962" width="30.7109375" style="838" customWidth="1"/>
    <col min="8963" max="8963" width="20.85546875" style="838" customWidth="1"/>
    <col min="8964" max="8965" width="20.42578125" style="838" customWidth="1"/>
    <col min="8966" max="8966" width="14.7109375" style="838" customWidth="1"/>
    <col min="8967" max="8967" width="14" style="838" customWidth="1"/>
    <col min="8968" max="8968" width="32.85546875" style="838" customWidth="1"/>
    <col min="8969" max="8969" width="11" style="838" customWidth="1"/>
    <col min="8970" max="8970" width="11.140625" style="838" customWidth="1"/>
    <col min="8971" max="8972" width="13.28515625" style="838" customWidth="1"/>
    <col min="8973" max="8973" width="13.85546875" style="838" customWidth="1"/>
    <col min="8974" max="8977" width="9.140625" style="838" customWidth="1"/>
    <col min="8978" max="9216" width="9.140625" style="838"/>
    <col min="9217" max="9217" width="46.140625" style="838" customWidth="1"/>
    <col min="9218" max="9218" width="30.7109375" style="838" customWidth="1"/>
    <col min="9219" max="9219" width="20.85546875" style="838" customWidth="1"/>
    <col min="9220" max="9221" width="20.42578125" style="838" customWidth="1"/>
    <col min="9222" max="9222" width="14.7109375" style="838" customWidth="1"/>
    <col min="9223" max="9223" width="14" style="838" customWidth="1"/>
    <col min="9224" max="9224" width="32.85546875" style="838" customWidth="1"/>
    <col min="9225" max="9225" width="11" style="838" customWidth="1"/>
    <col min="9226" max="9226" width="11.140625" style="838" customWidth="1"/>
    <col min="9227" max="9228" width="13.28515625" style="838" customWidth="1"/>
    <col min="9229" max="9229" width="13.85546875" style="838" customWidth="1"/>
    <col min="9230" max="9233" width="9.140625" style="838" customWidth="1"/>
    <col min="9234" max="9472" width="9.140625" style="838"/>
    <col min="9473" max="9473" width="46.140625" style="838" customWidth="1"/>
    <col min="9474" max="9474" width="30.7109375" style="838" customWidth="1"/>
    <col min="9475" max="9475" width="20.85546875" style="838" customWidth="1"/>
    <col min="9476" max="9477" width="20.42578125" style="838" customWidth="1"/>
    <col min="9478" max="9478" width="14.7109375" style="838" customWidth="1"/>
    <col min="9479" max="9479" width="14" style="838" customWidth="1"/>
    <col min="9480" max="9480" width="32.85546875" style="838" customWidth="1"/>
    <col min="9481" max="9481" width="11" style="838" customWidth="1"/>
    <col min="9482" max="9482" width="11.140625" style="838" customWidth="1"/>
    <col min="9483" max="9484" width="13.28515625" style="838" customWidth="1"/>
    <col min="9485" max="9485" width="13.85546875" style="838" customWidth="1"/>
    <col min="9486" max="9489" width="9.140625" style="838" customWidth="1"/>
    <col min="9490" max="9728" width="9.140625" style="838"/>
    <col min="9729" max="9729" width="46.140625" style="838" customWidth="1"/>
    <col min="9730" max="9730" width="30.7109375" style="838" customWidth="1"/>
    <col min="9731" max="9731" width="20.85546875" style="838" customWidth="1"/>
    <col min="9732" max="9733" width="20.42578125" style="838" customWidth="1"/>
    <col min="9734" max="9734" width="14.7109375" style="838" customWidth="1"/>
    <col min="9735" max="9735" width="14" style="838" customWidth="1"/>
    <col min="9736" max="9736" width="32.85546875" style="838" customWidth="1"/>
    <col min="9737" max="9737" width="11" style="838" customWidth="1"/>
    <col min="9738" max="9738" width="11.140625" style="838" customWidth="1"/>
    <col min="9739" max="9740" width="13.28515625" style="838" customWidth="1"/>
    <col min="9741" max="9741" width="13.85546875" style="838" customWidth="1"/>
    <col min="9742" max="9745" width="9.140625" style="838" customWidth="1"/>
    <col min="9746" max="9984" width="9.140625" style="838"/>
    <col min="9985" max="9985" width="46.140625" style="838" customWidth="1"/>
    <col min="9986" max="9986" width="30.7109375" style="838" customWidth="1"/>
    <col min="9987" max="9987" width="20.85546875" style="838" customWidth="1"/>
    <col min="9988" max="9989" width="20.42578125" style="838" customWidth="1"/>
    <col min="9990" max="9990" width="14.7109375" style="838" customWidth="1"/>
    <col min="9991" max="9991" width="14" style="838" customWidth="1"/>
    <col min="9992" max="9992" width="32.85546875" style="838" customWidth="1"/>
    <col min="9993" max="9993" width="11" style="838" customWidth="1"/>
    <col min="9994" max="9994" width="11.140625" style="838" customWidth="1"/>
    <col min="9995" max="9996" width="13.28515625" style="838" customWidth="1"/>
    <col min="9997" max="9997" width="13.85546875" style="838" customWidth="1"/>
    <col min="9998" max="10001" width="9.140625" style="838" customWidth="1"/>
    <col min="10002" max="10240" width="9.140625" style="838"/>
    <col min="10241" max="10241" width="46.140625" style="838" customWidth="1"/>
    <col min="10242" max="10242" width="30.7109375" style="838" customWidth="1"/>
    <col min="10243" max="10243" width="20.85546875" style="838" customWidth="1"/>
    <col min="10244" max="10245" width="20.42578125" style="838" customWidth="1"/>
    <col min="10246" max="10246" width="14.7109375" style="838" customWidth="1"/>
    <col min="10247" max="10247" width="14" style="838" customWidth="1"/>
    <col min="10248" max="10248" width="32.85546875" style="838" customWidth="1"/>
    <col min="10249" max="10249" width="11" style="838" customWidth="1"/>
    <col min="10250" max="10250" width="11.140625" style="838" customWidth="1"/>
    <col min="10251" max="10252" width="13.28515625" style="838" customWidth="1"/>
    <col min="10253" max="10253" width="13.85546875" style="838" customWidth="1"/>
    <col min="10254" max="10257" width="9.140625" style="838" customWidth="1"/>
    <col min="10258" max="10496" width="9.140625" style="838"/>
    <col min="10497" max="10497" width="46.140625" style="838" customWidth="1"/>
    <col min="10498" max="10498" width="30.7109375" style="838" customWidth="1"/>
    <col min="10499" max="10499" width="20.85546875" style="838" customWidth="1"/>
    <col min="10500" max="10501" width="20.42578125" style="838" customWidth="1"/>
    <col min="10502" max="10502" width="14.7109375" style="838" customWidth="1"/>
    <col min="10503" max="10503" width="14" style="838" customWidth="1"/>
    <col min="10504" max="10504" width="32.85546875" style="838" customWidth="1"/>
    <col min="10505" max="10505" width="11" style="838" customWidth="1"/>
    <col min="10506" max="10506" width="11.140625" style="838" customWidth="1"/>
    <col min="10507" max="10508" width="13.28515625" style="838" customWidth="1"/>
    <col min="10509" max="10509" width="13.85546875" style="838" customWidth="1"/>
    <col min="10510" max="10513" width="9.140625" style="838" customWidth="1"/>
    <col min="10514" max="10752" width="9.140625" style="838"/>
    <col min="10753" max="10753" width="46.140625" style="838" customWidth="1"/>
    <col min="10754" max="10754" width="30.7109375" style="838" customWidth="1"/>
    <col min="10755" max="10755" width="20.85546875" style="838" customWidth="1"/>
    <col min="10756" max="10757" width="20.42578125" style="838" customWidth="1"/>
    <col min="10758" max="10758" width="14.7109375" style="838" customWidth="1"/>
    <col min="10759" max="10759" width="14" style="838" customWidth="1"/>
    <col min="10760" max="10760" width="32.85546875" style="838" customWidth="1"/>
    <col min="10761" max="10761" width="11" style="838" customWidth="1"/>
    <col min="10762" max="10762" width="11.140625" style="838" customWidth="1"/>
    <col min="10763" max="10764" width="13.28515625" style="838" customWidth="1"/>
    <col min="10765" max="10765" width="13.85546875" style="838" customWidth="1"/>
    <col min="10766" max="10769" width="9.140625" style="838" customWidth="1"/>
    <col min="10770" max="11008" width="9.140625" style="838"/>
    <col min="11009" max="11009" width="46.140625" style="838" customWidth="1"/>
    <col min="11010" max="11010" width="30.7109375" style="838" customWidth="1"/>
    <col min="11011" max="11011" width="20.85546875" style="838" customWidth="1"/>
    <col min="11012" max="11013" width="20.42578125" style="838" customWidth="1"/>
    <col min="11014" max="11014" width="14.7109375" style="838" customWidth="1"/>
    <col min="11015" max="11015" width="14" style="838" customWidth="1"/>
    <col min="11016" max="11016" width="32.85546875" style="838" customWidth="1"/>
    <col min="11017" max="11017" width="11" style="838" customWidth="1"/>
    <col min="11018" max="11018" width="11.140625" style="838" customWidth="1"/>
    <col min="11019" max="11020" width="13.28515625" style="838" customWidth="1"/>
    <col min="11021" max="11021" width="13.85546875" style="838" customWidth="1"/>
    <col min="11022" max="11025" width="9.140625" style="838" customWidth="1"/>
    <col min="11026" max="11264" width="9.140625" style="838"/>
    <col min="11265" max="11265" width="46.140625" style="838" customWidth="1"/>
    <col min="11266" max="11266" width="30.7109375" style="838" customWidth="1"/>
    <col min="11267" max="11267" width="20.85546875" style="838" customWidth="1"/>
    <col min="11268" max="11269" width="20.42578125" style="838" customWidth="1"/>
    <col min="11270" max="11270" width="14.7109375" style="838" customWidth="1"/>
    <col min="11271" max="11271" width="14" style="838" customWidth="1"/>
    <col min="11272" max="11272" width="32.85546875" style="838" customWidth="1"/>
    <col min="11273" max="11273" width="11" style="838" customWidth="1"/>
    <col min="11274" max="11274" width="11.140625" style="838" customWidth="1"/>
    <col min="11275" max="11276" width="13.28515625" style="838" customWidth="1"/>
    <col min="11277" max="11277" width="13.85546875" style="838" customWidth="1"/>
    <col min="11278" max="11281" width="9.140625" style="838" customWidth="1"/>
    <col min="11282" max="11520" width="9.140625" style="838"/>
    <col min="11521" max="11521" width="46.140625" style="838" customWidth="1"/>
    <col min="11522" max="11522" width="30.7109375" style="838" customWidth="1"/>
    <col min="11523" max="11523" width="20.85546875" style="838" customWidth="1"/>
    <col min="11524" max="11525" width="20.42578125" style="838" customWidth="1"/>
    <col min="11526" max="11526" width="14.7109375" style="838" customWidth="1"/>
    <col min="11527" max="11527" width="14" style="838" customWidth="1"/>
    <col min="11528" max="11528" width="32.85546875" style="838" customWidth="1"/>
    <col min="11529" max="11529" width="11" style="838" customWidth="1"/>
    <col min="11530" max="11530" width="11.140625" style="838" customWidth="1"/>
    <col min="11531" max="11532" width="13.28515625" style="838" customWidth="1"/>
    <col min="11533" max="11533" width="13.85546875" style="838" customWidth="1"/>
    <col min="11534" max="11537" width="9.140625" style="838" customWidth="1"/>
    <col min="11538" max="11776" width="9.140625" style="838"/>
    <col min="11777" max="11777" width="46.140625" style="838" customWidth="1"/>
    <col min="11778" max="11778" width="30.7109375" style="838" customWidth="1"/>
    <col min="11779" max="11779" width="20.85546875" style="838" customWidth="1"/>
    <col min="11780" max="11781" width="20.42578125" style="838" customWidth="1"/>
    <col min="11782" max="11782" width="14.7109375" style="838" customWidth="1"/>
    <col min="11783" max="11783" width="14" style="838" customWidth="1"/>
    <col min="11784" max="11784" width="32.85546875" style="838" customWidth="1"/>
    <col min="11785" max="11785" width="11" style="838" customWidth="1"/>
    <col min="11786" max="11786" width="11.140625" style="838" customWidth="1"/>
    <col min="11787" max="11788" width="13.28515625" style="838" customWidth="1"/>
    <col min="11789" max="11789" width="13.85546875" style="838" customWidth="1"/>
    <col min="11790" max="11793" width="9.140625" style="838" customWidth="1"/>
    <col min="11794" max="12032" width="9.140625" style="838"/>
    <col min="12033" max="12033" width="46.140625" style="838" customWidth="1"/>
    <col min="12034" max="12034" width="30.7109375" style="838" customWidth="1"/>
    <col min="12035" max="12035" width="20.85546875" style="838" customWidth="1"/>
    <col min="12036" max="12037" width="20.42578125" style="838" customWidth="1"/>
    <col min="12038" max="12038" width="14.7109375" style="838" customWidth="1"/>
    <col min="12039" max="12039" width="14" style="838" customWidth="1"/>
    <col min="12040" max="12040" width="32.85546875" style="838" customWidth="1"/>
    <col min="12041" max="12041" width="11" style="838" customWidth="1"/>
    <col min="12042" max="12042" width="11.140625" style="838" customWidth="1"/>
    <col min="12043" max="12044" width="13.28515625" style="838" customWidth="1"/>
    <col min="12045" max="12045" width="13.85546875" style="838" customWidth="1"/>
    <col min="12046" max="12049" width="9.140625" style="838" customWidth="1"/>
    <col min="12050" max="12288" width="9.140625" style="838"/>
    <col min="12289" max="12289" width="46.140625" style="838" customWidth="1"/>
    <col min="12290" max="12290" width="30.7109375" style="838" customWidth="1"/>
    <col min="12291" max="12291" width="20.85546875" style="838" customWidth="1"/>
    <col min="12292" max="12293" width="20.42578125" style="838" customWidth="1"/>
    <col min="12294" max="12294" width="14.7109375" style="838" customWidth="1"/>
    <col min="12295" max="12295" width="14" style="838" customWidth="1"/>
    <col min="12296" max="12296" width="32.85546875" style="838" customWidth="1"/>
    <col min="12297" max="12297" width="11" style="838" customWidth="1"/>
    <col min="12298" max="12298" width="11.140625" style="838" customWidth="1"/>
    <col min="12299" max="12300" width="13.28515625" style="838" customWidth="1"/>
    <col min="12301" max="12301" width="13.85546875" style="838" customWidth="1"/>
    <col min="12302" max="12305" width="9.140625" style="838" customWidth="1"/>
    <col min="12306" max="12544" width="9.140625" style="838"/>
    <col min="12545" max="12545" width="46.140625" style="838" customWidth="1"/>
    <col min="12546" max="12546" width="30.7109375" style="838" customWidth="1"/>
    <col min="12547" max="12547" width="20.85546875" style="838" customWidth="1"/>
    <col min="12548" max="12549" width="20.42578125" style="838" customWidth="1"/>
    <col min="12550" max="12550" width="14.7109375" style="838" customWidth="1"/>
    <col min="12551" max="12551" width="14" style="838" customWidth="1"/>
    <col min="12552" max="12552" width="32.85546875" style="838" customWidth="1"/>
    <col min="12553" max="12553" width="11" style="838" customWidth="1"/>
    <col min="12554" max="12554" width="11.140625" style="838" customWidth="1"/>
    <col min="12555" max="12556" width="13.28515625" style="838" customWidth="1"/>
    <col min="12557" max="12557" width="13.85546875" style="838" customWidth="1"/>
    <col min="12558" max="12561" width="9.140625" style="838" customWidth="1"/>
    <col min="12562" max="12800" width="9.140625" style="838"/>
    <col min="12801" max="12801" width="46.140625" style="838" customWidth="1"/>
    <col min="12802" max="12802" width="30.7109375" style="838" customWidth="1"/>
    <col min="12803" max="12803" width="20.85546875" style="838" customWidth="1"/>
    <col min="12804" max="12805" width="20.42578125" style="838" customWidth="1"/>
    <col min="12806" max="12806" width="14.7109375" style="838" customWidth="1"/>
    <col min="12807" max="12807" width="14" style="838" customWidth="1"/>
    <col min="12808" max="12808" width="32.85546875" style="838" customWidth="1"/>
    <col min="12809" max="12809" width="11" style="838" customWidth="1"/>
    <col min="12810" max="12810" width="11.140625" style="838" customWidth="1"/>
    <col min="12811" max="12812" width="13.28515625" style="838" customWidth="1"/>
    <col min="12813" max="12813" width="13.85546875" style="838" customWidth="1"/>
    <col min="12814" max="12817" width="9.140625" style="838" customWidth="1"/>
    <col min="12818" max="13056" width="9.140625" style="838"/>
    <col min="13057" max="13057" width="46.140625" style="838" customWidth="1"/>
    <col min="13058" max="13058" width="30.7109375" style="838" customWidth="1"/>
    <col min="13059" max="13059" width="20.85546875" style="838" customWidth="1"/>
    <col min="13060" max="13061" width="20.42578125" style="838" customWidth="1"/>
    <col min="13062" max="13062" width="14.7109375" style="838" customWidth="1"/>
    <col min="13063" max="13063" width="14" style="838" customWidth="1"/>
    <col min="13064" max="13064" width="32.85546875" style="838" customWidth="1"/>
    <col min="13065" max="13065" width="11" style="838" customWidth="1"/>
    <col min="13066" max="13066" width="11.140625" style="838" customWidth="1"/>
    <col min="13067" max="13068" width="13.28515625" style="838" customWidth="1"/>
    <col min="13069" max="13069" width="13.85546875" style="838" customWidth="1"/>
    <col min="13070" max="13073" width="9.140625" style="838" customWidth="1"/>
    <col min="13074" max="13312" width="9.140625" style="838"/>
    <col min="13313" max="13313" width="46.140625" style="838" customWidth="1"/>
    <col min="13314" max="13314" width="30.7109375" style="838" customWidth="1"/>
    <col min="13315" max="13315" width="20.85546875" style="838" customWidth="1"/>
    <col min="13316" max="13317" width="20.42578125" style="838" customWidth="1"/>
    <col min="13318" max="13318" width="14.7109375" style="838" customWidth="1"/>
    <col min="13319" max="13319" width="14" style="838" customWidth="1"/>
    <col min="13320" max="13320" width="32.85546875" style="838" customWidth="1"/>
    <col min="13321" max="13321" width="11" style="838" customWidth="1"/>
    <col min="13322" max="13322" width="11.140625" style="838" customWidth="1"/>
    <col min="13323" max="13324" width="13.28515625" style="838" customWidth="1"/>
    <col min="13325" max="13325" width="13.85546875" style="838" customWidth="1"/>
    <col min="13326" max="13329" width="9.140625" style="838" customWidth="1"/>
    <col min="13330" max="13568" width="9.140625" style="838"/>
    <col min="13569" max="13569" width="46.140625" style="838" customWidth="1"/>
    <col min="13570" max="13570" width="30.7109375" style="838" customWidth="1"/>
    <col min="13571" max="13571" width="20.85546875" style="838" customWidth="1"/>
    <col min="13572" max="13573" width="20.42578125" style="838" customWidth="1"/>
    <col min="13574" max="13574" width="14.7109375" style="838" customWidth="1"/>
    <col min="13575" max="13575" width="14" style="838" customWidth="1"/>
    <col min="13576" max="13576" width="32.85546875" style="838" customWidth="1"/>
    <col min="13577" max="13577" width="11" style="838" customWidth="1"/>
    <col min="13578" max="13578" width="11.140625" style="838" customWidth="1"/>
    <col min="13579" max="13580" width="13.28515625" style="838" customWidth="1"/>
    <col min="13581" max="13581" width="13.85546875" style="838" customWidth="1"/>
    <col min="13582" max="13585" width="9.140625" style="838" customWidth="1"/>
    <col min="13586" max="13824" width="9.140625" style="838"/>
    <col min="13825" max="13825" width="46.140625" style="838" customWidth="1"/>
    <col min="13826" max="13826" width="30.7109375" style="838" customWidth="1"/>
    <col min="13827" max="13827" width="20.85546875" style="838" customWidth="1"/>
    <col min="13828" max="13829" width="20.42578125" style="838" customWidth="1"/>
    <col min="13830" max="13830" width="14.7109375" style="838" customWidth="1"/>
    <col min="13831" max="13831" width="14" style="838" customWidth="1"/>
    <col min="13832" max="13832" width="32.85546875" style="838" customWidth="1"/>
    <col min="13833" max="13833" width="11" style="838" customWidth="1"/>
    <col min="13834" max="13834" width="11.140625" style="838" customWidth="1"/>
    <col min="13835" max="13836" width="13.28515625" style="838" customWidth="1"/>
    <col min="13837" max="13837" width="13.85546875" style="838" customWidth="1"/>
    <col min="13838" max="13841" width="9.140625" style="838" customWidth="1"/>
    <col min="13842" max="14080" width="9.140625" style="838"/>
    <col min="14081" max="14081" width="46.140625" style="838" customWidth="1"/>
    <col min="14082" max="14082" width="30.7109375" style="838" customWidth="1"/>
    <col min="14083" max="14083" width="20.85546875" style="838" customWidth="1"/>
    <col min="14084" max="14085" width="20.42578125" style="838" customWidth="1"/>
    <col min="14086" max="14086" width="14.7109375" style="838" customWidth="1"/>
    <col min="14087" max="14087" width="14" style="838" customWidth="1"/>
    <col min="14088" max="14088" width="32.85546875" style="838" customWidth="1"/>
    <col min="14089" max="14089" width="11" style="838" customWidth="1"/>
    <col min="14090" max="14090" width="11.140625" style="838" customWidth="1"/>
    <col min="14091" max="14092" width="13.28515625" style="838" customWidth="1"/>
    <col min="14093" max="14093" width="13.85546875" style="838" customWidth="1"/>
    <col min="14094" max="14097" width="9.140625" style="838" customWidth="1"/>
    <col min="14098" max="14336" width="9.140625" style="838"/>
    <col min="14337" max="14337" width="46.140625" style="838" customWidth="1"/>
    <col min="14338" max="14338" width="30.7109375" style="838" customWidth="1"/>
    <col min="14339" max="14339" width="20.85546875" style="838" customWidth="1"/>
    <col min="14340" max="14341" width="20.42578125" style="838" customWidth="1"/>
    <col min="14342" max="14342" width="14.7109375" style="838" customWidth="1"/>
    <col min="14343" max="14343" width="14" style="838" customWidth="1"/>
    <col min="14344" max="14344" width="32.85546875" style="838" customWidth="1"/>
    <col min="14345" max="14345" width="11" style="838" customWidth="1"/>
    <col min="14346" max="14346" width="11.140625" style="838" customWidth="1"/>
    <col min="14347" max="14348" width="13.28515625" style="838" customWidth="1"/>
    <col min="14349" max="14349" width="13.85546875" style="838" customWidth="1"/>
    <col min="14350" max="14353" width="9.140625" style="838" customWidth="1"/>
    <col min="14354" max="14592" width="9.140625" style="838"/>
    <col min="14593" max="14593" width="46.140625" style="838" customWidth="1"/>
    <col min="14594" max="14594" width="30.7109375" style="838" customWidth="1"/>
    <col min="14595" max="14595" width="20.85546875" style="838" customWidth="1"/>
    <col min="14596" max="14597" width="20.42578125" style="838" customWidth="1"/>
    <col min="14598" max="14598" width="14.7109375" style="838" customWidth="1"/>
    <col min="14599" max="14599" width="14" style="838" customWidth="1"/>
    <col min="14600" max="14600" width="32.85546875" style="838" customWidth="1"/>
    <col min="14601" max="14601" width="11" style="838" customWidth="1"/>
    <col min="14602" max="14602" width="11.140625" style="838" customWidth="1"/>
    <col min="14603" max="14604" width="13.28515625" style="838" customWidth="1"/>
    <col min="14605" max="14605" width="13.85546875" style="838" customWidth="1"/>
    <col min="14606" max="14609" width="9.140625" style="838" customWidth="1"/>
    <col min="14610" max="14848" width="9.140625" style="838"/>
    <col min="14849" max="14849" width="46.140625" style="838" customWidth="1"/>
    <col min="14850" max="14850" width="30.7109375" style="838" customWidth="1"/>
    <col min="14851" max="14851" width="20.85546875" style="838" customWidth="1"/>
    <col min="14852" max="14853" width="20.42578125" style="838" customWidth="1"/>
    <col min="14854" max="14854" width="14.7109375" style="838" customWidth="1"/>
    <col min="14855" max="14855" width="14" style="838" customWidth="1"/>
    <col min="14856" max="14856" width="32.85546875" style="838" customWidth="1"/>
    <col min="14857" max="14857" width="11" style="838" customWidth="1"/>
    <col min="14858" max="14858" width="11.140625" style="838" customWidth="1"/>
    <col min="14859" max="14860" width="13.28515625" style="838" customWidth="1"/>
    <col min="14861" max="14861" width="13.85546875" style="838" customWidth="1"/>
    <col min="14862" max="14865" width="9.140625" style="838" customWidth="1"/>
    <col min="14866" max="15104" width="9.140625" style="838"/>
    <col min="15105" max="15105" width="46.140625" style="838" customWidth="1"/>
    <col min="15106" max="15106" width="30.7109375" style="838" customWidth="1"/>
    <col min="15107" max="15107" width="20.85546875" style="838" customWidth="1"/>
    <col min="15108" max="15109" width="20.42578125" style="838" customWidth="1"/>
    <col min="15110" max="15110" width="14.7109375" style="838" customWidth="1"/>
    <col min="15111" max="15111" width="14" style="838" customWidth="1"/>
    <col min="15112" max="15112" width="32.85546875" style="838" customWidth="1"/>
    <col min="15113" max="15113" width="11" style="838" customWidth="1"/>
    <col min="15114" max="15114" width="11.140625" style="838" customWidth="1"/>
    <col min="15115" max="15116" width="13.28515625" style="838" customWidth="1"/>
    <col min="15117" max="15117" width="13.85546875" style="838" customWidth="1"/>
    <col min="15118" max="15121" width="9.140625" style="838" customWidth="1"/>
    <col min="15122" max="15360" width="9.140625" style="838"/>
    <col min="15361" max="15361" width="46.140625" style="838" customWidth="1"/>
    <col min="15362" max="15362" width="30.7109375" style="838" customWidth="1"/>
    <col min="15363" max="15363" width="20.85546875" style="838" customWidth="1"/>
    <col min="15364" max="15365" width="20.42578125" style="838" customWidth="1"/>
    <col min="15366" max="15366" width="14.7109375" style="838" customWidth="1"/>
    <col min="15367" max="15367" width="14" style="838" customWidth="1"/>
    <col min="15368" max="15368" width="32.85546875" style="838" customWidth="1"/>
    <col min="15369" max="15369" width="11" style="838" customWidth="1"/>
    <col min="15370" max="15370" width="11.140625" style="838" customWidth="1"/>
    <col min="15371" max="15372" width="13.28515625" style="838" customWidth="1"/>
    <col min="15373" max="15373" width="13.85546875" style="838" customWidth="1"/>
    <col min="15374" max="15377" width="9.140625" style="838" customWidth="1"/>
    <col min="15378" max="15616" width="9.140625" style="838"/>
    <col min="15617" max="15617" width="46.140625" style="838" customWidth="1"/>
    <col min="15618" max="15618" width="30.7109375" style="838" customWidth="1"/>
    <col min="15619" max="15619" width="20.85546875" style="838" customWidth="1"/>
    <col min="15620" max="15621" width="20.42578125" style="838" customWidth="1"/>
    <col min="15622" max="15622" width="14.7109375" style="838" customWidth="1"/>
    <col min="15623" max="15623" width="14" style="838" customWidth="1"/>
    <col min="15624" max="15624" width="32.85546875" style="838" customWidth="1"/>
    <col min="15625" max="15625" width="11" style="838" customWidth="1"/>
    <col min="15626" max="15626" width="11.140625" style="838" customWidth="1"/>
    <col min="15627" max="15628" width="13.28515625" style="838" customWidth="1"/>
    <col min="15629" max="15629" width="13.85546875" style="838" customWidth="1"/>
    <col min="15630" max="15633" width="9.140625" style="838" customWidth="1"/>
    <col min="15634" max="15872" width="9.140625" style="838"/>
    <col min="15873" max="15873" width="46.140625" style="838" customWidth="1"/>
    <col min="15874" max="15874" width="30.7109375" style="838" customWidth="1"/>
    <col min="15875" max="15875" width="20.85546875" style="838" customWidth="1"/>
    <col min="15876" max="15877" width="20.42578125" style="838" customWidth="1"/>
    <col min="15878" max="15878" width="14.7109375" style="838" customWidth="1"/>
    <col min="15879" max="15879" width="14" style="838" customWidth="1"/>
    <col min="15880" max="15880" width="32.85546875" style="838" customWidth="1"/>
    <col min="15881" max="15881" width="11" style="838" customWidth="1"/>
    <col min="15882" max="15882" width="11.140625" style="838" customWidth="1"/>
    <col min="15883" max="15884" width="13.28515625" style="838" customWidth="1"/>
    <col min="15885" max="15885" width="13.85546875" style="838" customWidth="1"/>
    <col min="15886" max="15889" width="9.140625" style="838" customWidth="1"/>
    <col min="15890" max="16128" width="9.140625" style="838"/>
    <col min="16129" max="16129" width="46.140625" style="838" customWidth="1"/>
    <col min="16130" max="16130" width="30.7109375" style="838" customWidth="1"/>
    <col min="16131" max="16131" width="20.85546875" style="838" customWidth="1"/>
    <col min="16132" max="16133" width="20.42578125" style="838" customWidth="1"/>
    <col min="16134" max="16134" width="14.7109375" style="838" customWidth="1"/>
    <col min="16135" max="16135" width="14" style="838" customWidth="1"/>
    <col min="16136" max="16136" width="32.85546875" style="838" customWidth="1"/>
    <col min="16137" max="16137" width="11" style="838" customWidth="1"/>
    <col min="16138" max="16138" width="11.140625" style="838" customWidth="1"/>
    <col min="16139" max="16140" width="13.28515625" style="838" customWidth="1"/>
    <col min="16141" max="16141" width="13.85546875" style="838" customWidth="1"/>
    <col min="16142" max="16145" width="9.140625" style="838" customWidth="1"/>
    <col min="16146" max="16384" width="9.140625" style="838"/>
  </cols>
  <sheetData>
    <row r="1" spans="1:9" s="820" customFormat="1" ht="12">
      <c r="A1" s="819"/>
      <c r="B1" s="819"/>
      <c r="G1" s="821" t="s">
        <v>221</v>
      </c>
      <c r="I1" s="822"/>
    </row>
    <row r="2" spans="1:9" s="820" customFormat="1" ht="12">
      <c r="A2" s="819"/>
      <c r="B2" s="819"/>
      <c r="G2" s="821" t="s">
        <v>222</v>
      </c>
      <c r="I2" s="822"/>
    </row>
    <row r="3" spans="1:9" s="820" customFormat="1" ht="12">
      <c r="A3" s="819"/>
      <c r="B3" s="819"/>
      <c r="G3" s="821" t="s">
        <v>223</v>
      </c>
      <c r="I3" s="822"/>
    </row>
    <row r="4" spans="1:9" s="820" customFormat="1" ht="13.5" customHeight="1">
      <c r="A4" s="819"/>
      <c r="B4" s="819"/>
      <c r="G4" s="821" t="s">
        <v>224</v>
      </c>
      <c r="I4" s="822"/>
    </row>
    <row r="5" spans="1:9" s="820" customFormat="1" ht="13.5" customHeight="1">
      <c r="A5" s="819"/>
      <c r="B5" s="823"/>
      <c r="G5" s="821" t="s">
        <v>225</v>
      </c>
      <c r="I5" s="822"/>
    </row>
    <row r="6" spans="1:9" s="827" customFormat="1" ht="13.5" customHeight="1">
      <c r="A6" s="824"/>
      <c r="B6" s="825"/>
      <c r="C6" s="826"/>
      <c r="D6" s="826"/>
      <c r="E6" s="826"/>
      <c r="I6" s="828"/>
    </row>
    <row r="7" spans="1:9" s="827" customFormat="1">
      <c r="A7" s="824"/>
      <c r="B7" s="825"/>
      <c r="C7" s="826"/>
      <c r="D7" s="826"/>
      <c r="G7" s="829" t="s">
        <v>226</v>
      </c>
      <c r="I7" s="828"/>
    </row>
    <row r="8" spans="1:9" s="827" customFormat="1" ht="13.5" customHeight="1">
      <c r="A8" s="824"/>
      <c r="B8" s="825"/>
      <c r="C8" s="830"/>
      <c r="E8" s="830"/>
      <c r="F8" s="826"/>
      <c r="G8" s="826"/>
      <c r="H8" s="826"/>
      <c r="I8" s="828"/>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781" customFormat="1" ht="18" customHeight="1"/>
    <row r="14" spans="1:9" s="633" customFormat="1" ht="19.5" customHeight="1">
      <c r="D14" s="1166" t="s">
        <v>477</v>
      </c>
      <c r="E14" s="1166"/>
      <c r="F14" s="1166"/>
      <c r="G14" s="1166"/>
    </row>
    <row r="15" spans="1:9" s="890" customFormat="1" ht="15.75">
      <c r="D15" s="991" t="s">
        <v>437</v>
      </c>
      <c r="E15" s="991"/>
      <c r="F15" s="991"/>
      <c r="G15" s="991"/>
    </row>
    <row r="16" spans="1:9" s="891" customFormat="1" ht="15" customHeight="1">
      <c r="D16" s="992" t="s">
        <v>438</v>
      </c>
      <c r="E16" s="992"/>
      <c r="F16" s="992"/>
      <c r="G16" s="992"/>
    </row>
    <row r="17" spans="1:13" s="891" customFormat="1" ht="15.75">
      <c r="D17" s="993" t="s">
        <v>462</v>
      </c>
      <c r="E17" s="993"/>
      <c r="F17" s="993"/>
      <c r="G17" s="993"/>
    </row>
    <row r="18" spans="1:13" s="891" customFormat="1" ht="15.75">
      <c r="F18" s="891" t="s">
        <v>27</v>
      </c>
    </row>
    <row r="19" spans="1:13" s="890" customFormat="1" ht="18" customHeight="1"/>
    <row r="20" spans="1:13" s="890" customFormat="1" ht="18" customHeight="1"/>
    <row r="21" spans="1:13" s="833" customFormat="1" ht="21" customHeight="1">
      <c r="A21" s="1168" t="s">
        <v>2</v>
      </c>
      <c r="B21" s="1168"/>
      <c r="C21" s="1168"/>
      <c r="D21" s="1168"/>
      <c r="E21" s="1168"/>
      <c r="F21" s="1168"/>
      <c r="G21" s="1168"/>
      <c r="H21" s="832"/>
    </row>
    <row r="22" spans="1:13" s="833" customFormat="1" ht="15.75">
      <c r="A22" s="1169" t="s">
        <v>192</v>
      </c>
      <c r="B22" s="1169"/>
      <c r="C22" s="1169"/>
      <c r="D22" s="1169"/>
      <c r="E22" s="1169"/>
      <c r="F22" s="1169"/>
      <c r="G22" s="1169"/>
      <c r="H22" s="832"/>
    </row>
    <row r="23" spans="1:13" s="833" customFormat="1" ht="15.75">
      <c r="A23" s="1170"/>
      <c r="B23" s="1170"/>
      <c r="C23" s="1170"/>
      <c r="D23" s="1170"/>
      <c r="E23" s="1170"/>
      <c r="F23" s="1170"/>
      <c r="G23" s="1170"/>
      <c r="H23" s="832"/>
    </row>
    <row r="24" spans="1:13" s="833" customFormat="1" ht="15" customHeight="1">
      <c r="A24" s="1168" t="s">
        <v>28</v>
      </c>
      <c r="B24" s="1168"/>
      <c r="C24" s="1168"/>
      <c r="D24" s="1168"/>
      <c r="E24" s="1168"/>
      <c r="F24" s="1168"/>
      <c r="G24" s="1168"/>
      <c r="H24" s="832"/>
    </row>
    <row r="25" spans="1:13" ht="18" customHeight="1">
      <c r="A25" s="834"/>
      <c r="B25" s="834"/>
      <c r="C25" s="835"/>
      <c r="D25" s="835"/>
      <c r="E25" s="835"/>
      <c r="F25" s="835"/>
      <c r="G25" s="835"/>
      <c r="H25" s="835"/>
      <c r="J25" s="837"/>
      <c r="K25" s="837"/>
      <c r="L25" s="837"/>
      <c r="M25" s="837"/>
    </row>
    <row r="26" spans="1:13" ht="15.75">
      <c r="A26" s="1167" t="s">
        <v>112</v>
      </c>
      <c r="B26" s="1167"/>
      <c r="C26" s="1167"/>
      <c r="D26" s="1167"/>
      <c r="E26" s="1167"/>
      <c r="F26" s="1167"/>
      <c r="G26" s="1167"/>
      <c r="H26" s="834"/>
      <c r="J26" s="837"/>
      <c r="K26" s="837"/>
      <c r="L26" s="837"/>
      <c r="M26" s="837"/>
    </row>
    <row r="27" spans="1:13" s="789" customFormat="1" ht="19.5" customHeight="1">
      <c r="A27" s="938" t="s">
        <v>480</v>
      </c>
      <c r="B27" s="938"/>
      <c r="C27" s="938"/>
      <c r="D27" s="938"/>
      <c r="E27" s="938"/>
      <c r="F27" s="938"/>
      <c r="G27" s="938"/>
    </row>
    <row r="28" spans="1:13" s="833" customFormat="1" ht="66.75" customHeight="1">
      <c r="A28" s="1174" t="s">
        <v>183</v>
      </c>
      <c r="B28" s="1174"/>
      <c r="C28" s="1174"/>
      <c r="D28" s="1174"/>
      <c r="E28" s="1174"/>
      <c r="F28" s="1174"/>
      <c r="G28" s="1174"/>
      <c r="H28" s="839"/>
      <c r="I28" s="840"/>
      <c r="J28" s="841"/>
      <c r="K28" s="841"/>
      <c r="L28" s="841"/>
    </row>
    <row r="29" spans="1:13" s="843" customFormat="1" ht="17.25" customHeight="1">
      <c r="A29" s="842" t="s">
        <v>3</v>
      </c>
    </row>
    <row r="30" spans="1:13" s="843" customFormat="1" ht="15.75" customHeight="1">
      <c r="A30" s="1175" t="s">
        <v>308</v>
      </c>
      <c r="B30" s="1175"/>
      <c r="C30" s="1175"/>
      <c r="D30" s="1175"/>
      <c r="E30" s="1175"/>
      <c r="F30" s="1175"/>
      <c r="G30" s="1175"/>
    </row>
    <row r="31" spans="1:13" s="843" customFormat="1" ht="18" customHeight="1">
      <c r="A31" s="1176" t="s">
        <v>455</v>
      </c>
      <c r="B31" s="1176"/>
      <c r="C31" s="1176"/>
      <c r="D31" s="1176"/>
      <c r="E31" s="1176"/>
      <c r="F31" s="1176"/>
      <c r="G31" s="1176"/>
    </row>
    <row r="32" spans="1:13" s="843" customFormat="1" ht="16.7" customHeight="1">
      <c r="A32" s="842" t="s">
        <v>130</v>
      </c>
    </row>
    <row r="33" spans="1:13" s="843" customFormat="1" ht="15.75">
      <c r="A33" s="842" t="s">
        <v>131</v>
      </c>
    </row>
    <row r="34" spans="1:13" ht="26.45" customHeight="1">
      <c r="A34" s="1064" t="s">
        <v>501</v>
      </c>
      <c r="B34" s="1064"/>
      <c r="C34" s="1064"/>
      <c r="D34" s="1064"/>
      <c r="E34" s="1064"/>
      <c r="F34" s="1064"/>
      <c r="G34" s="1064"/>
      <c r="H34" s="834"/>
      <c r="I34" s="844"/>
      <c r="J34" s="845"/>
      <c r="K34" s="845"/>
      <c r="L34" s="845"/>
    </row>
    <row r="35" spans="1:13" s="843" customFormat="1" ht="15.6" customHeight="1">
      <c r="A35" s="53" t="s">
        <v>318</v>
      </c>
      <c r="B35" s="243"/>
      <c r="C35" s="243"/>
      <c r="D35" s="243"/>
      <c r="E35" s="243"/>
      <c r="F35" s="243"/>
      <c r="G35" s="243"/>
    </row>
    <row r="36" spans="1:13" s="133" customFormat="1" ht="20.25" customHeight="1">
      <c r="A36" s="999" t="s">
        <v>59</v>
      </c>
      <c r="B36" s="999"/>
      <c r="C36" s="999"/>
      <c r="D36" s="999" t="s">
        <v>7</v>
      </c>
      <c r="E36" s="999" t="s">
        <v>60</v>
      </c>
      <c r="F36" s="999"/>
      <c r="G36" s="999"/>
    </row>
    <row r="37" spans="1:13" s="133" customFormat="1" ht="19.5" customHeight="1">
      <c r="A37" s="999"/>
      <c r="B37" s="999"/>
      <c r="C37" s="999"/>
      <c r="D37" s="999"/>
      <c r="E37" s="779" t="s">
        <v>13</v>
      </c>
      <c r="F37" s="779" t="s">
        <v>14</v>
      </c>
      <c r="G37" s="779" t="s">
        <v>30</v>
      </c>
    </row>
    <row r="38" spans="1:13" s="450" customFormat="1" ht="24" customHeight="1">
      <c r="A38" s="1059" t="s">
        <v>113</v>
      </c>
      <c r="B38" s="1059"/>
      <c r="C38" s="1059"/>
      <c r="D38" s="785" t="s">
        <v>62</v>
      </c>
      <c r="E38" s="449">
        <v>57.5</v>
      </c>
      <c r="F38" s="904"/>
      <c r="G38" s="904"/>
    </row>
    <row r="39" spans="1:13" ht="15.75">
      <c r="A39" s="1174" t="s">
        <v>182</v>
      </c>
      <c r="B39" s="1174"/>
      <c r="C39" s="1174"/>
      <c r="D39" s="1174"/>
      <c r="E39" s="1174"/>
      <c r="F39" s="1174"/>
      <c r="G39" s="1174"/>
      <c r="H39" s="834"/>
    </row>
    <row r="40" spans="1:13" ht="9" customHeight="1">
      <c r="A40" s="1177"/>
      <c r="B40" s="1177"/>
      <c r="C40" s="1177"/>
      <c r="D40" s="1177"/>
      <c r="E40" s="1177"/>
      <c r="F40" s="1177"/>
      <c r="G40" s="1177"/>
      <c r="H40" s="1178" t="s">
        <v>4</v>
      </c>
      <c r="I40" s="1178"/>
    </row>
    <row r="41" spans="1:13" ht="18.75" customHeight="1">
      <c r="A41" s="1179" t="s">
        <v>5</v>
      </c>
      <c r="B41" s="1179"/>
      <c r="C41" s="1179"/>
      <c r="D41" s="1179"/>
      <c r="E41" s="1179"/>
      <c r="F41" s="1179"/>
      <c r="G41" s="1179"/>
      <c r="H41" s="836"/>
      <c r="I41" s="838"/>
    </row>
    <row r="42" spans="1:13" ht="30.95" customHeight="1">
      <c r="A42" s="1184" t="s">
        <v>6</v>
      </c>
      <c r="B42" s="1184" t="s">
        <v>7</v>
      </c>
      <c r="C42" s="846" t="s">
        <v>8</v>
      </c>
      <c r="D42" s="846" t="s">
        <v>9</v>
      </c>
      <c r="E42" s="1171" t="s">
        <v>10</v>
      </c>
      <c r="F42" s="1172"/>
      <c r="G42" s="1173"/>
      <c r="H42" s="836"/>
      <c r="I42" s="838"/>
    </row>
    <row r="43" spans="1:13" ht="17.25" customHeight="1">
      <c r="A43" s="1185"/>
      <c r="B43" s="1186"/>
      <c r="C43" s="847" t="s">
        <v>11</v>
      </c>
      <c r="D43" s="847" t="s">
        <v>12</v>
      </c>
      <c r="E43" s="847" t="s">
        <v>13</v>
      </c>
      <c r="F43" s="847" t="s">
        <v>14</v>
      </c>
      <c r="G43" s="847" t="s">
        <v>30</v>
      </c>
      <c r="H43" s="836"/>
      <c r="I43" s="838"/>
    </row>
    <row r="44" spans="1:13" ht="33" customHeight="1">
      <c r="A44" s="848" t="s">
        <v>15</v>
      </c>
      <c r="B44" s="846" t="s">
        <v>16</v>
      </c>
      <c r="C44" s="849">
        <f>C69</f>
        <v>0</v>
      </c>
      <c r="D44" s="849">
        <f t="shared" ref="D44:G44" si="0">D69</f>
        <v>175014.39999999999</v>
      </c>
      <c r="E44" s="849">
        <f t="shared" si="0"/>
        <v>0</v>
      </c>
      <c r="F44" s="849">
        <f t="shared" si="0"/>
        <v>707141</v>
      </c>
      <c r="G44" s="849">
        <f t="shared" si="0"/>
        <v>846333</v>
      </c>
      <c r="H44" s="836"/>
      <c r="I44" s="838"/>
    </row>
    <row r="45" spans="1:13" ht="21.75" customHeight="1">
      <c r="A45" s="848" t="s">
        <v>17</v>
      </c>
      <c r="B45" s="846" t="s">
        <v>16</v>
      </c>
      <c r="C45" s="849">
        <f>C87</f>
        <v>678768.3</v>
      </c>
      <c r="D45" s="849">
        <f t="shared" ref="D45:G45" si="1">D87</f>
        <v>707698.8</v>
      </c>
      <c r="E45" s="849">
        <f>E87</f>
        <v>2642985.9</v>
      </c>
      <c r="F45" s="849">
        <f t="shared" si="1"/>
        <v>1982433</v>
      </c>
      <c r="G45" s="849">
        <f t="shared" si="1"/>
        <v>1993008</v>
      </c>
      <c r="H45" s="836"/>
      <c r="I45" s="838"/>
    </row>
    <row r="46" spans="1:13" ht="27.75" customHeight="1">
      <c r="A46" s="850" t="s">
        <v>18</v>
      </c>
      <c r="B46" s="851" t="s">
        <v>16</v>
      </c>
      <c r="C46" s="852">
        <f>C44+C45</f>
        <v>678768.3</v>
      </c>
      <c r="D46" s="852">
        <f>D44+D45</f>
        <v>882713.20000000007</v>
      </c>
      <c r="E46" s="852">
        <f>E44+E45</f>
        <v>2642985.9</v>
      </c>
      <c r="F46" s="852">
        <f>F44+F45</f>
        <v>2689574</v>
      </c>
      <c r="G46" s="852">
        <f>G44+G45</f>
        <v>2839341</v>
      </c>
      <c r="H46" s="853"/>
      <c r="I46" s="837"/>
      <c r="J46" s="837"/>
      <c r="K46" s="837"/>
      <c r="L46" s="837"/>
    </row>
    <row r="47" spans="1:13" s="833" customFormat="1" ht="19.5" customHeight="1">
      <c r="A47" s="1167" t="s">
        <v>19</v>
      </c>
      <c r="B47" s="1167"/>
      <c r="C47" s="1167"/>
      <c r="D47" s="1167"/>
      <c r="E47" s="1167"/>
      <c r="F47" s="1167"/>
      <c r="G47" s="1167"/>
      <c r="H47" s="1167"/>
      <c r="I47" s="832"/>
      <c r="J47" s="835"/>
      <c r="K47" s="835"/>
      <c r="L47" s="835"/>
      <c r="M47" s="835"/>
    </row>
    <row r="48" spans="1:13" s="843" customFormat="1" ht="17.25" customHeight="1">
      <c r="A48" s="842" t="s">
        <v>20</v>
      </c>
    </row>
    <row r="49" spans="1:9" s="843" customFormat="1" ht="15.6" customHeight="1">
      <c r="A49" s="1176" t="s">
        <v>455</v>
      </c>
      <c r="B49" s="1176"/>
      <c r="C49" s="1176"/>
      <c r="D49" s="1176"/>
      <c r="E49" s="1176"/>
      <c r="F49" s="1176"/>
      <c r="G49" s="1176"/>
    </row>
    <row r="50" spans="1:9" s="843" customFormat="1" ht="17.25" customHeight="1">
      <c r="A50" s="842" t="s">
        <v>131</v>
      </c>
      <c r="B50" s="854"/>
      <c r="C50" s="854"/>
      <c r="D50" s="854"/>
      <c r="E50" s="854"/>
      <c r="F50" s="854"/>
      <c r="G50" s="854"/>
    </row>
    <row r="51" spans="1:9" ht="24.2" customHeight="1">
      <c r="A51" s="1180" t="s">
        <v>456</v>
      </c>
      <c r="B51" s="1180"/>
      <c r="C51" s="1180"/>
      <c r="D51" s="1180"/>
      <c r="E51" s="1180"/>
      <c r="F51" s="1180"/>
      <c r="G51" s="1180"/>
      <c r="H51" s="834"/>
    </row>
    <row r="52" spans="1:9" ht="30.6" customHeight="1">
      <c r="A52" s="1181" t="s">
        <v>21</v>
      </c>
      <c r="B52" s="1182" t="s">
        <v>7</v>
      </c>
      <c r="C52" s="855" t="s">
        <v>8</v>
      </c>
      <c r="D52" s="855" t="s">
        <v>9</v>
      </c>
      <c r="E52" s="1182" t="s">
        <v>10</v>
      </c>
      <c r="F52" s="1182"/>
      <c r="G52" s="1182"/>
      <c r="H52" s="856"/>
      <c r="I52" s="838"/>
    </row>
    <row r="53" spans="1:9" ht="14.25" customHeight="1">
      <c r="A53" s="1181"/>
      <c r="B53" s="1182"/>
      <c r="C53" s="846" t="s">
        <v>11</v>
      </c>
      <c r="D53" s="846" t="s">
        <v>12</v>
      </c>
      <c r="E53" s="846" t="s">
        <v>13</v>
      </c>
      <c r="F53" s="846" t="s">
        <v>14</v>
      </c>
      <c r="G53" s="846" t="s">
        <v>30</v>
      </c>
      <c r="H53" s="856"/>
      <c r="I53" s="838"/>
    </row>
    <row r="54" spans="1:9" s="243" customFormat="1" ht="36.75" customHeight="1">
      <c r="A54" s="451" t="s">
        <v>114</v>
      </c>
      <c r="B54" s="785" t="s">
        <v>36</v>
      </c>
      <c r="C54" s="785"/>
      <c r="D54" s="785"/>
      <c r="E54" s="785"/>
      <c r="F54" s="785"/>
      <c r="G54" s="785"/>
      <c r="H54" s="242"/>
    </row>
    <row r="55" spans="1:9" s="243" customFormat="1" ht="31.5">
      <c r="A55" s="451" t="s">
        <v>115</v>
      </c>
      <c r="B55" s="785" t="s">
        <v>36</v>
      </c>
      <c r="C55" s="785"/>
      <c r="D55" s="785"/>
      <c r="E55" s="785"/>
      <c r="F55" s="785"/>
      <c r="G55" s="785"/>
      <c r="H55" s="242"/>
    </row>
    <row r="56" spans="1:9" s="243" customFormat="1" ht="78.75">
      <c r="A56" s="451" t="s">
        <v>116</v>
      </c>
      <c r="B56" s="785" t="s">
        <v>36</v>
      </c>
      <c r="C56" s="785"/>
      <c r="D56" s="785"/>
      <c r="E56" s="785"/>
      <c r="F56" s="785"/>
      <c r="G56" s="785"/>
      <c r="H56" s="242"/>
    </row>
    <row r="57" spans="1:9" s="243" customFormat="1" ht="63">
      <c r="A57" s="451" t="s">
        <v>117</v>
      </c>
      <c r="B57" s="785" t="s">
        <v>36</v>
      </c>
      <c r="C57" s="785"/>
      <c r="D57" s="785"/>
      <c r="E57" s="785"/>
      <c r="F57" s="785"/>
      <c r="G57" s="785"/>
      <c r="H57" s="242"/>
    </row>
    <row r="58" spans="1:9" s="243" customFormat="1" ht="31.5">
      <c r="A58" s="451" t="s">
        <v>118</v>
      </c>
      <c r="B58" s="785" t="s">
        <v>36</v>
      </c>
      <c r="C58" s="785"/>
      <c r="D58" s="785"/>
      <c r="E58" s="785"/>
      <c r="F58" s="785"/>
      <c r="G58" s="785"/>
      <c r="H58" s="242"/>
    </row>
    <row r="59" spans="1:9" s="243" customFormat="1" ht="15.75">
      <c r="A59" s="451" t="s">
        <v>119</v>
      </c>
      <c r="B59" s="785" t="s">
        <v>36</v>
      </c>
      <c r="C59" s="785"/>
      <c r="D59" s="785"/>
      <c r="E59" s="910"/>
      <c r="F59" s="910">
        <v>1</v>
      </c>
      <c r="G59" s="910">
        <v>1</v>
      </c>
      <c r="H59" s="242"/>
    </row>
    <row r="60" spans="1:9" s="243" customFormat="1" ht="31.5">
      <c r="A60" s="451" t="s">
        <v>120</v>
      </c>
      <c r="B60" s="785" t="s">
        <v>36</v>
      </c>
      <c r="C60" s="785"/>
      <c r="D60" s="785"/>
      <c r="E60" s="910"/>
      <c r="F60" s="910"/>
      <c r="G60" s="910"/>
      <c r="H60" s="242"/>
    </row>
    <row r="61" spans="1:9" s="243" customFormat="1" ht="47.25">
      <c r="A61" s="451" t="s">
        <v>121</v>
      </c>
      <c r="B61" s="785" t="s">
        <v>36</v>
      </c>
      <c r="C61" s="785"/>
      <c r="D61" s="785"/>
      <c r="E61" s="910"/>
      <c r="F61" s="910">
        <v>1</v>
      </c>
      <c r="G61" s="910">
        <v>5</v>
      </c>
      <c r="H61" s="242"/>
    </row>
    <row r="62" spans="1:9" s="243" customFormat="1" ht="31.5">
      <c r="A62" s="451" t="s">
        <v>122</v>
      </c>
      <c r="B62" s="785" t="s">
        <v>36</v>
      </c>
      <c r="C62" s="785"/>
      <c r="D62" s="785"/>
      <c r="E62" s="910"/>
      <c r="F62" s="910">
        <v>7</v>
      </c>
      <c r="G62" s="910">
        <v>7</v>
      </c>
      <c r="H62" s="242"/>
    </row>
    <row r="63" spans="1:9" s="243" customFormat="1" ht="31.5">
      <c r="A63" s="451" t="s">
        <v>123</v>
      </c>
      <c r="B63" s="785" t="s">
        <v>36</v>
      </c>
      <c r="C63" s="785"/>
      <c r="D63" s="785"/>
      <c r="E63" s="910"/>
      <c r="F63" s="910">
        <v>5</v>
      </c>
      <c r="G63" s="910"/>
      <c r="H63" s="242"/>
    </row>
    <row r="64" spans="1:9" ht="12" customHeight="1">
      <c r="A64" s="857"/>
      <c r="B64" s="858"/>
      <c r="C64" s="859"/>
      <c r="D64" s="859"/>
      <c r="E64" s="859"/>
      <c r="F64" s="859"/>
      <c r="G64" s="859"/>
      <c r="H64" s="856"/>
      <c r="I64" s="838"/>
    </row>
    <row r="65" spans="1:12" s="454" customFormat="1" ht="31.5" customHeight="1">
      <c r="A65" s="1183" t="s">
        <v>22</v>
      </c>
      <c r="B65" s="1183" t="s">
        <v>7</v>
      </c>
      <c r="C65" s="1065" t="s">
        <v>281</v>
      </c>
      <c r="D65" s="1065" t="s">
        <v>282</v>
      </c>
      <c r="E65" s="1065" t="s">
        <v>60</v>
      </c>
      <c r="F65" s="1065"/>
      <c r="G65" s="1065"/>
      <c r="H65" s="452"/>
      <c r="I65" s="453"/>
      <c r="J65" s="453"/>
      <c r="K65" s="453"/>
      <c r="L65" s="453"/>
    </row>
    <row r="66" spans="1:12" s="454" customFormat="1" ht="15.75">
      <c r="A66" s="1183"/>
      <c r="B66" s="1183"/>
      <c r="C66" s="1065"/>
      <c r="D66" s="1065"/>
      <c r="E66" s="777" t="s">
        <v>13</v>
      </c>
      <c r="F66" s="777" t="s">
        <v>14</v>
      </c>
      <c r="G66" s="777" t="s">
        <v>30</v>
      </c>
      <c r="H66" s="455"/>
      <c r="I66" s="453"/>
      <c r="J66" s="453"/>
      <c r="K66" s="453"/>
      <c r="L66" s="453"/>
    </row>
    <row r="67" spans="1:12" s="454" customFormat="1" ht="30">
      <c r="A67" s="456" t="s">
        <v>15</v>
      </c>
      <c r="B67" s="783" t="s">
        <v>16</v>
      </c>
      <c r="C67" s="298"/>
      <c r="D67" s="298">
        <f>D68</f>
        <v>175014.39999999999</v>
      </c>
      <c r="E67" s="298">
        <f>765000-765000</f>
        <v>0</v>
      </c>
      <c r="F67" s="298">
        <v>707141</v>
      </c>
      <c r="G67" s="298">
        <v>846333</v>
      </c>
      <c r="H67" s="455"/>
      <c r="I67" s="453"/>
      <c r="J67" s="453"/>
      <c r="K67" s="453"/>
      <c r="L67" s="453"/>
    </row>
    <row r="68" spans="1:12" s="454" customFormat="1" ht="33.75" customHeight="1">
      <c r="A68" s="457" t="s">
        <v>276</v>
      </c>
      <c r="B68" s="783" t="s">
        <v>16</v>
      </c>
      <c r="C68" s="298"/>
      <c r="D68" s="298">
        <v>175014.39999999999</v>
      </c>
      <c r="E68" s="298"/>
      <c r="F68" s="298"/>
      <c r="G68" s="298"/>
      <c r="H68" s="455"/>
      <c r="I68" s="453"/>
      <c r="J68" s="453"/>
      <c r="K68" s="453"/>
      <c r="L68" s="453"/>
    </row>
    <row r="69" spans="1:12" s="454" customFormat="1" ht="30.75" customHeight="1">
      <c r="A69" s="458" t="s">
        <v>23</v>
      </c>
      <c r="B69" s="459" t="s">
        <v>16</v>
      </c>
      <c r="C69" s="460">
        <f>C67</f>
        <v>0</v>
      </c>
      <c r="D69" s="460">
        <f>D67</f>
        <v>175014.39999999999</v>
      </c>
      <c r="E69" s="460">
        <f>E67</f>
        <v>0</v>
      </c>
      <c r="F69" s="460">
        <f>F67</f>
        <v>707141</v>
      </c>
      <c r="G69" s="460">
        <f>G67</f>
        <v>846333</v>
      </c>
      <c r="H69" s="455"/>
      <c r="I69" s="453"/>
      <c r="J69" s="461"/>
      <c r="K69" s="461"/>
      <c r="L69" s="461"/>
    </row>
    <row r="70" spans="1:12" s="454" customFormat="1" ht="15.75" customHeight="1">
      <c r="A70" s="462"/>
      <c r="B70" s="463"/>
      <c r="C70" s="464"/>
      <c r="D70" s="464"/>
      <c r="E70" s="464"/>
      <c r="F70" s="464"/>
      <c r="G70" s="464"/>
      <c r="H70" s="455"/>
      <c r="I70" s="453"/>
      <c r="J70" s="461"/>
      <c r="K70" s="461"/>
      <c r="L70" s="461"/>
    </row>
    <row r="71" spans="1:12" s="467" customFormat="1" ht="15.75" customHeight="1">
      <c r="A71" s="1164" t="s">
        <v>300</v>
      </c>
      <c r="B71" s="1164"/>
      <c r="C71" s="1164"/>
      <c r="D71" s="1164"/>
      <c r="E71" s="1164"/>
      <c r="F71" s="1164"/>
      <c r="G71" s="1164"/>
      <c r="H71" s="465"/>
      <c r="I71" s="466"/>
    </row>
    <row r="72" spans="1:12" s="467" customFormat="1" ht="21.4" customHeight="1">
      <c r="A72" s="462" t="s">
        <v>25</v>
      </c>
      <c r="B72" s="462"/>
      <c r="C72" s="462"/>
      <c r="D72" s="462"/>
      <c r="E72" s="462"/>
      <c r="F72" s="462"/>
      <c r="G72" s="462"/>
      <c r="H72" s="462"/>
      <c r="I72" s="466"/>
    </row>
    <row r="73" spans="1:12" s="360" customFormat="1" ht="36.75" customHeight="1">
      <c r="A73" s="1187" t="s">
        <v>309</v>
      </c>
      <c r="B73" s="1187"/>
      <c r="C73" s="1187"/>
      <c r="D73" s="1187"/>
      <c r="E73" s="1187"/>
      <c r="F73" s="1187"/>
      <c r="G73" s="1187"/>
    </row>
    <row r="74" spans="1:12" s="360" customFormat="1" ht="13.5" customHeight="1">
      <c r="A74" s="784" t="s">
        <v>242</v>
      </c>
    </row>
    <row r="75" spans="1:12" s="467" customFormat="1" ht="54.75" customHeight="1">
      <c r="A75" s="1164" t="s">
        <v>310</v>
      </c>
      <c r="B75" s="1164"/>
      <c r="C75" s="1164"/>
      <c r="D75" s="1164"/>
      <c r="E75" s="1164"/>
      <c r="F75" s="1164"/>
      <c r="G75" s="1164"/>
      <c r="H75" s="465"/>
      <c r="I75" s="466"/>
    </row>
    <row r="76" spans="1:12" s="467" customFormat="1" ht="33.75" customHeight="1">
      <c r="A76" s="1183" t="s">
        <v>21</v>
      </c>
      <c r="B76" s="1183" t="s">
        <v>7</v>
      </c>
      <c r="C76" s="1065" t="s">
        <v>281</v>
      </c>
      <c r="D76" s="1065" t="s">
        <v>282</v>
      </c>
      <c r="E76" s="1065" t="s">
        <v>60</v>
      </c>
      <c r="F76" s="1065"/>
      <c r="G76" s="1065"/>
      <c r="H76" s="466"/>
    </row>
    <row r="77" spans="1:12" s="467" customFormat="1" ht="15.75">
      <c r="A77" s="1183"/>
      <c r="B77" s="1183"/>
      <c r="C77" s="1065"/>
      <c r="D77" s="1065"/>
      <c r="E77" s="777" t="s">
        <v>13</v>
      </c>
      <c r="F77" s="777" t="s">
        <v>14</v>
      </c>
      <c r="G77" s="777" t="s">
        <v>30</v>
      </c>
      <c r="H77" s="466"/>
    </row>
    <row r="78" spans="1:12" s="467" customFormat="1" ht="31.5">
      <c r="A78" s="468" t="s">
        <v>447</v>
      </c>
      <c r="B78" s="783" t="s">
        <v>36</v>
      </c>
      <c r="C78" s="783">
        <v>7</v>
      </c>
      <c r="D78" s="783">
        <v>4</v>
      </c>
      <c r="E78" s="783">
        <v>8</v>
      </c>
      <c r="F78" s="783"/>
      <c r="G78" s="783"/>
      <c r="H78" s="466"/>
    </row>
    <row r="79" spans="1:12" s="467" customFormat="1" ht="31.5">
      <c r="A79" s="468" t="s">
        <v>311</v>
      </c>
      <c r="B79" s="783" t="s">
        <v>36</v>
      </c>
      <c r="C79" s="783">
        <v>105</v>
      </c>
      <c r="D79" s="783">
        <v>245</v>
      </c>
      <c r="E79" s="783">
        <v>232</v>
      </c>
      <c r="F79" s="783"/>
      <c r="G79" s="783"/>
      <c r="H79" s="466"/>
    </row>
    <row r="80" spans="1:12" s="467" customFormat="1" ht="47.25">
      <c r="A80" s="468" t="s">
        <v>312</v>
      </c>
      <c r="B80" s="783" t="s">
        <v>36</v>
      </c>
      <c r="C80" s="783">
        <v>13</v>
      </c>
      <c r="D80" s="783">
        <v>11</v>
      </c>
      <c r="E80" s="783">
        <v>35</v>
      </c>
      <c r="F80" s="783"/>
      <c r="G80" s="783"/>
      <c r="H80" s="466"/>
    </row>
    <row r="81" spans="1:256" s="467" customFormat="1" ht="31.5">
      <c r="A81" s="468" t="s">
        <v>313</v>
      </c>
      <c r="B81" s="783" t="s">
        <v>36</v>
      </c>
      <c r="C81" s="783">
        <v>0</v>
      </c>
      <c r="D81" s="783">
        <v>1</v>
      </c>
      <c r="E81" s="783">
        <v>7</v>
      </c>
      <c r="F81" s="783"/>
      <c r="G81" s="783"/>
      <c r="H81" s="466"/>
    </row>
    <row r="82" spans="1:256" s="467" customFormat="1" ht="15.75">
      <c r="A82" s="468" t="s">
        <v>314</v>
      </c>
      <c r="B82" s="783" t="s">
        <v>57</v>
      </c>
      <c r="C82" s="783">
        <v>0</v>
      </c>
      <c r="D82" s="783">
        <v>21</v>
      </c>
      <c r="E82" s="783"/>
      <c r="F82" s="783"/>
      <c r="G82" s="783"/>
      <c r="H82" s="466"/>
    </row>
    <row r="83" spans="1:256" s="467" customFormat="1" ht="15.75">
      <c r="A83" s="1188"/>
      <c r="B83" s="1189"/>
      <c r="C83" s="1189"/>
      <c r="D83" s="1189"/>
      <c r="E83" s="1189"/>
      <c r="F83" s="1189"/>
      <c r="G83" s="1190"/>
      <c r="H83" s="466"/>
    </row>
    <row r="84" spans="1:256" s="467" customFormat="1" ht="32.25" customHeight="1">
      <c r="A84" s="1183" t="s">
        <v>22</v>
      </c>
      <c r="B84" s="1183" t="s">
        <v>7</v>
      </c>
      <c r="C84" s="1065" t="s">
        <v>281</v>
      </c>
      <c r="D84" s="1065" t="s">
        <v>282</v>
      </c>
      <c r="E84" s="1065" t="s">
        <v>60</v>
      </c>
      <c r="F84" s="1065"/>
      <c r="G84" s="1065"/>
      <c r="H84" s="466"/>
    </row>
    <row r="85" spans="1:256" s="467" customFormat="1" ht="26.25" customHeight="1">
      <c r="A85" s="1183"/>
      <c r="B85" s="1183"/>
      <c r="C85" s="1065"/>
      <c r="D85" s="1065"/>
      <c r="E85" s="777" t="s">
        <v>13</v>
      </c>
      <c r="F85" s="777" t="s">
        <v>14</v>
      </c>
      <c r="G85" s="777" t="s">
        <v>30</v>
      </c>
      <c r="H85" s="466"/>
    </row>
    <row r="86" spans="1:256" s="467" customFormat="1" ht="21.75" customHeight="1">
      <c r="A86" s="457" t="s">
        <v>17</v>
      </c>
      <c r="B86" s="783" t="s">
        <v>16</v>
      </c>
      <c r="C86" s="298">
        <v>678768.3</v>
      </c>
      <c r="D86" s="298">
        <f>707698.8</f>
        <v>707698.8</v>
      </c>
      <c r="E86" s="298">
        <f>394000+1991046+198558.8+59381.1</f>
        <v>2642985.9</v>
      </c>
      <c r="F86" s="298">
        <v>1982433</v>
      </c>
      <c r="G86" s="298">
        <v>1993008</v>
      </c>
      <c r="H86" s="466"/>
      <c r="IV86" s="466"/>
    </row>
    <row r="87" spans="1:256" s="467" customFormat="1" ht="31.5">
      <c r="A87" s="458" t="s">
        <v>23</v>
      </c>
      <c r="B87" s="459" t="s">
        <v>16</v>
      </c>
      <c r="C87" s="460">
        <f>SUM(C86)</f>
        <v>678768.3</v>
      </c>
      <c r="D87" s="460">
        <f>SUM(D86)</f>
        <v>707698.8</v>
      </c>
      <c r="E87" s="460">
        <f>SUM(E86)</f>
        <v>2642985.9</v>
      </c>
      <c r="F87" s="460">
        <f>SUM(F86)</f>
        <v>1982433</v>
      </c>
      <c r="G87" s="460">
        <f>SUM(G86)</f>
        <v>1993008</v>
      </c>
      <c r="H87" s="466"/>
      <c r="IV87" s="466"/>
    </row>
    <row r="89" spans="1:256">
      <c r="G89" s="838">
        <v>1982433</v>
      </c>
    </row>
  </sheetData>
  <mergeCells count="54">
    <mergeCell ref="A83:G83"/>
    <mergeCell ref="A84:A85"/>
    <mergeCell ref="B84:B85"/>
    <mergeCell ref="C84:C85"/>
    <mergeCell ref="D84:D85"/>
    <mergeCell ref="E84:G84"/>
    <mergeCell ref="A73:G73"/>
    <mergeCell ref="A75:G75"/>
    <mergeCell ref="A76:A77"/>
    <mergeCell ref="B76:B77"/>
    <mergeCell ref="C76:C77"/>
    <mergeCell ref="D76:D77"/>
    <mergeCell ref="E76:G76"/>
    <mergeCell ref="H40:I40"/>
    <mergeCell ref="A41:G41"/>
    <mergeCell ref="A71:G71"/>
    <mergeCell ref="A47:H47"/>
    <mergeCell ref="A49:G49"/>
    <mergeCell ref="A51:G51"/>
    <mergeCell ref="A52:A53"/>
    <mergeCell ref="B52:B53"/>
    <mergeCell ref="E52:G52"/>
    <mergeCell ref="A65:A66"/>
    <mergeCell ref="B65:B66"/>
    <mergeCell ref="C65:C66"/>
    <mergeCell ref="D65:D66"/>
    <mergeCell ref="E65:G65"/>
    <mergeCell ref="A42:A43"/>
    <mergeCell ref="B42:B43"/>
    <mergeCell ref="E42:G42"/>
    <mergeCell ref="A27:G27"/>
    <mergeCell ref="A28:G28"/>
    <mergeCell ref="A30:G30"/>
    <mergeCell ref="A31:G31"/>
    <mergeCell ref="A34:G34"/>
    <mergeCell ref="A36:C37"/>
    <mergeCell ref="D36:D37"/>
    <mergeCell ref="E36:G36"/>
    <mergeCell ref="A38:C38"/>
    <mergeCell ref="A39:G39"/>
    <mergeCell ref="A40:G40"/>
    <mergeCell ref="A26:G26"/>
    <mergeCell ref="D12:G12"/>
    <mergeCell ref="A21:G21"/>
    <mergeCell ref="A22:G22"/>
    <mergeCell ref="A23:G23"/>
    <mergeCell ref="A24:G24"/>
    <mergeCell ref="D16:G16"/>
    <mergeCell ref="D17:G17"/>
    <mergeCell ref="D9:G9"/>
    <mergeCell ref="D10:G10"/>
    <mergeCell ref="D11:G11"/>
    <mergeCell ref="D14:G14"/>
    <mergeCell ref="D15:G15"/>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8"/>
  <sheetViews>
    <sheetView view="pageBreakPreview" topLeftCell="A34" zoomScaleNormal="70" zoomScaleSheetLayoutView="100" workbookViewId="0">
      <selection activeCell="A28" sqref="A28:XFD28"/>
    </sheetView>
  </sheetViews>
  <sheetFormatPr defaultRowHeight="15"/>
  <cols>
    <col min="1" max="1" width="44.42578125" style="656" customWidth="1"/>
    <col min="2" max="2" width="19.42578125" style="656" customWidth="1"/>
    <col min="3" max="3" width="13.42578125" style="639" customWidth="1"/>
    <col min="4" max="4" width="15.5703125" style="639" customWidth="1"/>
    <col min="5" max="7" width="13.42578125" style="639" customWidth="1"/>
    <col min="8" max="8" width="32.85546875" style="639" customWidth="1"/>
    <col min="9" max="9" width="11" style="637" customWidth="1"/>
    <col min="10" max="10" width="11.140625" style="639" customWidth="1"/>
    <col min="11" max="12" width="13.28515625" style="639" customWidth="1"/>
    <col min="13" max="13" width="13.85546875" style="639" customWidth="1"/>
    <col min="14" max="17" width="9.140625" style="639" customWidth="1"/>
    <col min="18" max="256" width="9.140625" style="639"/>
    <col min="257" max="257" width="46.140625" style="639" customWidth="1"/>
    <col min="258" max="258" width="30.7109375" style="639" customWidth="1"/>
    <col min="259" max="259" width="20.85546875" style="639" customWidth="1"/>
    <col min="260" max="261" width="20.42578125" style="639" customWidth="1"/>
    <col min="262" max="262" width="14.7109375" style="639" customWidth="1"/>
    <col min="263" max="263" width="14" style="639" customWidth="1"/>
    <col min="264" max="264" width="32.85546875" style="639" customWidth="1"/>
    <col min="265" max="265" width="11" style="639" customWidth="1"/>
    <col min="266" max="266" width="11.140625" style="639" customWidth="1"/>
    <col min="267" max="268" width="13.28515625" style="639" customWidth="1"/>
    <col min="269" max="269" width="13.85546875" style="639" customWidth="1"/>
    <col min="270" max="273" width="9.140625" style="639" customWidth="1"/>
    <col min="274" max="512" width="9.140625" style="639"/>
    <col min="513" max="513" width="46.140625" style="639" customWidth="1"/>
    <col min="514" max="514" width="30.7109375" style="639" customWidth="1"/>
    <col min="515" max="515" width="20.85546875" style="639" customWidth="1"/>
    <col min="516" max="517" width="20.42578125" style="639" customWidth="1"/>
    <col min="518" max="518" width="14.7109375" style="639" customWidth="1"/>
    <col min="519" max="519" width="14" style="639" customWidth="1"/>
    <col min="520" max="520" width="32.85546875" style="639" customWidth="1"/>
    <col min="521" max="521" width="11" style="639" customWidth="1"/>
    <col min="522" max="522" width="11.140625" style="639" customWidth="1"/>
    <col min="523" max="524" width="13.28515625" style="639" customWidth="1"/>
    <col min="525" max="525" width="13.85546875" style="639" customWidth="1"/>
    <col min="526" max="529" width="9.140625" style="639" customWidth="1"/>
    <col min="530" max="768" width="9.140625" style="639"/>
    <col min="769" max="769" width="46.140625" style="639" customWidth="1"/>
    <col min="770" max="770" width="30.7109375" style="639" customWidth="1"/>
    <col min="771" max="771" width="20.85546875" style="639" customWidth="1"/>
    <col min="772" max="773" width="20.42578125" style="639" customWidth="1"/>
    <col min="774" max="774" width="14.7109375" style="639" customWidth="1"/>
    <col min="775" max="775" width="14" style="639" customWidth="1"/>
    <col min="776" max="776" width="32.85546875" style="639" customWidth="1"/>
    <col min="777" max="777" width="11" style="639" customWidth="1"/>
    <col min="778" max="778" width="11.140625" style="639" customWidth="1"/>
    <col min="779" max="780" width="13.28515625" style="639" customWidth="1"/>
    <col min="781" max="781" width="13.85546875" style="639" customWidth="1"/>
    <col min="782" max="785" width="9.140625" style="639" customWidth="1"/>
    <col min="786" max="1024" width="9.140625" style="639"/>
    <col min="1025" max="1025" width="46.140625" style="639" customWidth="1"/>
    <col min="1026" max="1026" width="30.7109375" style="639" customWidth="1"/>
    <col min="1027" max="1027" width="20.85546875" style="639" customWidth="1"/>
    <col min="1028" max="1029" width="20.42578125" style="639" customWidth="1"/>
    <col min="1030" max="1030" width="14.7109375" style="639" customWidth="1"/>
    <col min="1031" max="1031" width="14" style="639" customWidth="1"/>
    <col min="1032" max="1032" width="32.85546875" style="639" customWidth="1"/>
    <col min="1033" max="1033" width="11" style="639" customWidth="1"/>
    <col min="1034" max="1034" width="11.140625" style="639" customWidth="1"/>
    <col min="1035" max="1036" width="13.28515625" style="639" customWidth="1"/>
    <col min="1037" max="1037" width="13.85546875" style="639" customWidth="1"/>
    <col min="1038" max="1041" width="9.140625" style="639" customWidth="1"/>
    <col min="1042" max="1280" width="9.140625" style="639"/>
    <col min="1281" max="1281" width="46.140625" style="639" customWidth="1"/>
    <col min="1282" max="1282" width="30.7109375" style="639" customWidth="1"/>
    <col min="1283" max="1283" width="20.85546875" style="639" customWidth="1"/>
    <col min="1284" max="1285" width="20.42578125" style="639" customWidth="1"/>
    <col min="1286" max="1286" width="14.7109375" style="639" customWidth="1"/>
    <col min="1287" max="1287" width="14" style="639" customWidth="1"/>
    <col min="1288" max="1288" width="32.85546875" style="639" customWidth="1"/>
    <col min="1289" max="1289" width="11" style="639" customWidth="1"/>
    <col min="1290" max="1290" width="11.140625" style="639" customWidth="1"/>
    <col min="1291" max="1292" width="13.28515625" style="639" customWidth="1"/>
    <col min="1293" max="1293" width="13.85546875" style="639" customWidth="1"/>
    <col min="1294" max="1297" width="9.140625" style="639" customWidth="1"/>
    <col min="1298" max="1536" width="9.140625" style="639"/>
    <col min="1537" max="1537" width="46.140625" style="639" customWidth="1"/>
    <col min="1538" max="1538" width="30.7109375" style="639" customWidth="1"/>
    <col min="1539" max="1539" width="20.85546875" style="639" customWidth="1"/>
    <col min="1540" max="1541" width="20.42578125" style="639" customWidth="1"/>
    <col min="1542" max="1542" width="14.7109375" style="639" customWidth="1"/>
    <col min="1543" max="1543" width="14" style="639" customWidth="1"/>
    <col min="1544" max="1544" width="32.85546875" style="639" customWidth="1"/>
    <col min="1545" max="1545" width="11" style="639" customWidth="1"/>
    <col min="1546" max="1546" width="11.140625" style="639" customWidth="1"/>
    <col min="1547" max="1548" width="13.28515625" style="639" customWidth="1"/>
    <col min="1549" max="1549" width="13.85546875" style="639" customWidth="1"/>
    <col min="1550" max="1553" width="9.140625" style="639" customWidth="1"/>
    <col min="1554" max="1792" width="9.140625" style="639"/>
    <col min="1793" max="1793" width="46.140625" style="639" customWidth="1"/>
    <col min="1794" max="1794" width="30.7109375" style="639" customWidth="1"/>
    <col min="1795" max="1795" width="20.85546875" style="639" customWidth="1"/>
    <col min="1796" max="1797" width="20.42578125" style="639" customWidth="1"/>
    <col min="1798" max="1798" width="14.7109375" style="639" customWidth="1"/>
    <col min="1799" max="1799" width="14" style="639" customWidth="1"/>
    <col min="1800" max="1800" width="32.85546875" style="639" customWidth="1"/>
    <col min="1801" max="1801" width="11" style="639" customWidth="1"/>
    <col min="1802" max="1802" width="11.140625" style="639" customWidth="1"/>
    <col min="1803" max="1804" width="13.28515625" style="639" customWidth="1"/>
    <col min="1805" max="1805" width="13.85546875" style="639" customWidth="1"/>
    <col min="1806" max="1809" width="9.140625" style="639" customWidth="1"/>
    <col min="1810" max="2048" width="9.140625" style="639"/>
    <col min="2049" max="2049" width="46.140625" style="639" customWidth="1"/>
    <col min="2050" max="2050" width="30.7109375" style="639" customWidth="1"/>
    <col min="2051" max="2051" width="20.85546875" style="639" customWidth="1"/>
    <col min="2052" max="2053" width="20.42578125" style="639" customWidth="1"/>
    <col min="2054" max="2054" width="14.7109375" style="639" customWidth="1"/>
    <col min="2055" max="2055" width="14" style="639" customWidth="1"/>
    <col min="2056" max="2056" width="32.85546875" style="639" customWidth="1"/>
    <col min="2057" max="2057" width="11" style="639" customWidth="1"/>
    <col min="2058" max="2058" width="11.140625" style="639" customWidth="1"/>
    <col min="2059" max="2060" width="13.28515625" style="639" customWidth="1"/>
    <col min="2061" max="2061" width="13.85546875" style="639" customWidth="1"/>
    <col min="2062" max="2065" width="9.140625" style="639" customWidth="1"/>
    <col min="2066" max="2304" width="9.140625" style="639"/>
    <col min="2305" max="2305" width="46.140625" style="639" customWidth="1"/>
    <col min="2306" max="2306" width="30.7109375" style="639" customWidth="1"/>
    <col min="2307" max="2307" width="20.85546875" style="639" customWidth="1"/>
    <col min="2308" max="2309" width="20.42578125" style="639" customWidth="1"/>
    <col min="2310" max="2310" width="14.7109375" style="639" customWidth="1"/>
    <col min="2311" max="2311" width="14" style="639" customWidth="1"/>
    <col min="2312" max="2312" width="32.85546875" style="639" customWidth="1"/>
    <col min="2313" max="2313" width="11" style="639" customWidth="1"/>
    <col min="2314" max="2314" width="11.140625" style="639" customWidth="1"/>
    <col min="2315" max="2316" width="13.28515625" style="639" customWidth="1"/>
    <col min="2317" max="2317" width="13.85546875" style="639" customWidth="1"/>
    <col min="2318" max="2321" width="9.140625" style="639" customWidth="1"/>
    <col min="2322" max="2560" width="9.140625" style="639"/>
    <col min="2561" max="2561" width="46.140625" style="639" customWidth="1"/>
    <col min="2562" max="2562" width="30.7109375" style="639" customWidth="1"/>
    <col min="2563" max="2563" width="20.85546875" style="639" customWidth="1"/>
    <col min="2564" max="2565" width="20.42578125" style="639" customWidth="1"/>
    <col min="2566" max="2566" width="14.7109375" style="639" customWidth="1"/>
    <col min="2567" max="2567" width="14" style="639" customWidth="1"/>
    <col min="2568" max="2568" width="32.85546875" style="639" customWidth="1"/>
    <col min="2569" max="2569" width="11" style="639" customWidth="1"/>
    <col min="2570" max="2570" width="11.140625" style="639" customWidth="1"/>
    <col min="2571" max="2572" width="13.28515625" style="639" customWidth="1"/>
    <col min="2573" max="2573" width="13.85546875" style="639" customWidth="1"/>
    <col min="2574" max="2577" width="9.140625" style="639" customWidth="1"/>
    <col min="2578" max="2816" width="9.140625" style="639"/>
    <col min="2817" max="2817" width="46.140625" style="639" customWidth="1"/>
    <col min="2818" max="2818" width="30.7109375" style="639" customWidth="1"/>
    <col min="2819" max="2819" width="20.85546875" style="639" customWidth="1"/>
    <col min="2820" max="2821" width="20.42578125" style="639" customWidth="1"/>
    <col min="2822" max="2822" width="14.7109375" style="639" customWidth="1"/>
    <col min="2823" max="2823" width="14" style="639" customWidth="1"/>
    <col min="2824" max="2824" width="32.85546875" style="639" customWidth="1"/>
    <col min="2825" max="2825" width="11" style="639" customWidth="1"/>
    <col min="2826" max="2826" width="11.140625" style="639" customWidth="1"/>
    <col min="2827" max="2828" width="13.28515625" style="639" customWidth="1"/>
    <col min="2829" max="2829" width="13.85546875" style="639" customWidth="1"/>
    <col min="2830" max="2833" width="9.140625" style="639" customWidth="1"/>
    <col min="2834" max="3072" width="9.140625" style="639"/>
    <col min="3073" max="3073" width="46.140625" style="639" customWidth="1"/>
    <col min="3074" max="3074" width="30.7109375" style="639" customWidth="1"/>
    <col min="3075" max="3075" width="20.85546875" style="639" customWidth="1"/>
    <col min="3076" max="3077" width="20.42578125" style="639" customWidth="1"/>
    <col min="3078" max="3078" width="14.7109375" style="639" customWidth="1"/>
    <col min="3079" max="3079" width="14" style="639" customWidth="1"/>
    <col min="3080" max="3080" width="32.85546875" style="639" customWidth="1"/>
    <col min="3081" max="3081" width="11" style="639" customWidth="1"/>
    <col min="3082" max="3082" width="11.140625" style="639" customWidth="1"/>
    <col min="3083" max="3084" width="13.28515625" style="639" customWidth="1"/>
    <col min="3085" max="3085" width="13.85546875" style="639" customWidth="1"/>
    <col min="3086" max="3089" width="9.140625" style="639" customWidth="1"/>
    <col min="3090" max="3328" width="9.140625" style="639"/>
    <col min="3329" max="3329" width="46.140625" style="639" customWidth="1"/>
    <col min="3330" max="3330" width="30.7109375" style="639" customWidth="1"/>
    <col min="3331" max="3331" width="20.85546875" style="639" customWidth="1"/>
    <col min="3332" max="3333" width="20.42578125" style="639" customWidth="1"/>
    <col min="3334" max="3334" width="14.7109375" style="639" customWidth="1"/>
    <col min="3335" max="3335" width="14" style="639" customWidth="1"/>
    <col min="3336" max="3336" width="32.85546875" style="639" customWidth="1"/>
    <col min="3337" max="3337" width="11" style="639" customWidth="1"/>
    <col min="3338" max="3338" width="11.140625" style="639" customWidth="1"/>
    <col min="3339" max="3340" width="13.28515625" style="639" customWidth="1"/>
    <col min="3341" max="3341" width="13.85546875" style="639" customWidth="1"/>
    <col min="3342" max="3345" width="9.140625" style="639" customWidth="1"/>
    <col min="3346" max="3584" width="9.140625" style="639"/>
    <col min="3585" max="3585" width="46.140625" style="639" customWidth="1"/>
    <col min="3586" max="3586" width="30.7109375" style="639" customWidth="1"/>
    <col min="3587" max="3587" width="20.85546875" style="639" customWidth="1"/>
    <col min="3588" max="3589" width="20.42578125" style="639" customWidth="1"/>
    <col min="3590" max="3590" width="14.7109375" style="639" customWidth="1"/>
    <col min="3591" max="3591" width="14" style="639" customWidth="1"/>
    <col min="3592" max="3592" width="32.85546875" style="639" customWidth="1"/>
    <col min="3593" max="3593" width="11" style="639" customWidth="1"/>
    <col min="3594" max="3594" width="11.140625" style="639" customWidth="1"/>
    <col min="3595" max="3596" width="13.28515625" style="639" customWidth="1"/>
    <col min="3597" max="3597" width="13.85546875" style="639" customWidth="1"/>
    <col min="3598" max="3601" width="9.140625" style="639" customWidth="1"/>
    <col min="3602" max="3840" width="9.140625" style="639"/>
    <col min="3841" max="3841" width="46.140625" style="639" customWidth="1"/>
    <col min="3842" max="3842" width="30.7109375" style="639" customWidth="1"/>
    <col min="3843" max="3843" width="20.85546875" style="639" customWidth="1"/>
    <col min="3844" max="3845" width="20.42578125" style="639" customWidth="1"/>
    <col min="3846" max="3846" width="14.7109375" style="639" customWidth="1"/>
    <col min="3847" max="3847" width="14" style="639" customWidth="1"/>
    <col min="3848" max="3848" width="32.85546875" style="639" customWidth="1"/>
    <col min="3849" max="3849" width="11" style="639" customWidth="1"/>
    <col min="3850" max="3850" width="11.140625" style="639" customWidth="1"/>
    <col min="3851" max="3852" width="13.28515625" style="639" customWidth="1"/>
    <col min="3853" max="3853" width="13.85546875" style="639" customWidth="1"/>
    <col min="3854" max="3857" width="9.140625" style="639" customWidth="1"/>
    <col min="3858" max="4096" width="9.140625" style="639"/>
    <col min="4097" max="4097" width="46.140625" style="639" customWidth="1"/>
    <col min="4098" max="4098" width="30.7109375" style="639" customWidth="1"/>
    <col min="4099" max="4099" width="20.85546875" style="639" customWidth="1"/>
    <col min="4100" max="4101" width="20.42578125" style="639" customWidth="1"/>
    <col min="4102" max="4102" width="14.7109375" style="639" customWidth="1"/>
    <col min="4103" max="4103" width="14" style="639" customWidth="1"/>
    <col min="4104" max="4104" width="32.85546875" style="639" customWidth="1"/>
    <col min="4105" max="4105" width="11" style="639" customWidth="1"/>
    <col min="4106" max="4106" width="11.140625" style="639" customWidth="1"/>
    <col min="4107" max="4108" width="13.28515625" style="639" customWidth="1"/>
    <col min="4109" max="4109" width="13.85546875" style="639" customWidth="1"/>
    <col min="4110" max="4113" width="9.140625" style="639" customWidth="1"/>
    <col min="4114" max="4352" width="9.140625" style="639"/>
    <col min="4353" max="4353" width="46.140625" style="639" customWidth="1"/>
    <col min="4354" max="4354" width="30.7109375" style="639" customWidth="1"/>
    <col min="4355" max="4355" width="20.85546875" style="639" customWidth="1"/>
    <col min="4356" max="4357" width="20.42578125" style="639" customWidth="1"/>
    <col min="4358" max="4358" width="14.7109375" style="639" customWidth="1"/>
    <col min="4359" max="4359" width="14" style="639" customWidth="1"/>
    <col min="4360" max="4360" width="32.85546875" style="639" customWidth="1"/>
    <col min="4361" max="4361" width="11" style="639" customWidth="1"/>
    <col min="4362" max="4362" width="11.140625" style="639" customWidth="1"/>
    <col min="4363" max="4364" width="13.28515625" style="639" customWidth="1"/>
    <col min="4365" max="4365" width="13.85546875" style="639" customWidth="1"/>
    <col min="4366" max="4369" width="9.140625" style="639" customWidth="1"/>
    <col min="4370" max="4608" width="9.140625" style="639"/>
    <col min="4609" max="4609" width="46.140625" style="639" customWidth="1"/>
    <col min="4610" max="4610" width="30.7109375" style="639" customWidth="1"/>
    <col min="4611" max="4611" width="20.85546875" style="639" customWidth="1"/>
    <col min="4612" max="4613" width="20.42578125" style="639" customWidth="1"/>
    <col min="4614" max="4614" width="14.7109375" style="639" customWidth="1"/>
    <col min="4615" max="4615" width="14" style="639" customWidth="1"/>
    <col min="4616" max="4616" width="32.85546875" style="639" customWidth="1"/>
    <col min="4617" max="4617" width="11" style="639" customWidth="1"/>
    <col min="4618" max="4618" width="11.140625" style="639" customWidth="1"/>
    <col min="4619" max="4620" width="13.28515625" style="639" customWidth="1"/>
    <col min="4621" max="4621" width="13.85546875" style="639" customWidth="1"/>
    <col min="4622" max="4625" width="9.140625" style="639" customWidth="1"/>
    <col min="4626" max="4864" width="9.140625" style="639"/>
    <col min="4865" max="4865" width="46.140625" style="639" customWidth="1"/>
    <col min="4866" max="4866" width="30.7109375" style="639" customWidth="1"/>
    <col min="4867" max="4867" width="20.85546875" style="639" customWidth="1"/>
    <col min="4868" max="4869" width="20.42578125" style="639" customWidth="1"/>
    <col min="4870" max="4870" width="14.7109375" style="639" customWidth="1"/>
    <col min="4871" max="4871" width="14" style="639" customWidth="1"/>
    <col min="4872" max="4872" width="32.85546875" style="639" customWidth="1"/>
    <col min="4873" max="4873" width="11" style="639" customWidth="1"/>
    <col min="4874" max="4874" width="11.140625" style="639" customWidth="1"/>
    <col min="4875" max="4876" width="13.28515625" style="639" customWidth="1"/>
    <col min="4877" max="4877" width="13.85546875" style="639" customWidth="1"/>
    <col min="4878" max="4881" width="9.140625" style="639" customWidth="1"/>
    <col min="4882" max="5120" width="9.140625" style="639"/>
    <col min="5121" max="5121" width="46.140625" style="639" customWidth="1"/>
    <col min="5122" max="5122" width="30.7109375" style="639" customWidth="1"/>
    <col min="5123" max="5123" width="20.85546875" style="639" customWidth="1"/>
    <col min="5124" max="5125" width="20.42578125" style="639" customWidth="1"/>
    <col min="5126" max="5126" width="14.7109375" style="639" customWidth="1"/>
    <col min="5127" max="5127" width="14" style="639" customWidth="1"/>
    <col min="5128" max="5128" width="32.85546875" style="639" customWidth="1"/>
    <col min="5129" max="5129" width="11" style="639" customWidth="1"/>
    <col min="5130" max="5130" width="11.140625" style="639" customWidth="1"/>
    <col min="5131" max="5132" width="13.28515625" style="639" customWidth="1"/>
    <col min="5133" max="5133" width="13.85546875" style="639" customWidth="1"/>
    <col min="5134" max="5137" width="9.140625" style="639" customWidth="1"/>
    <col min="5138" max="5376" width="9.140625" style="639"/>
    <col min="5377" max="5377" width="46.140625" style="639" customWidth="1"/>
    <col min="5378" max="5378" width="30.7109375" style="639" customWidth="1"/>
    <col min="5379" max="5379" width="20.85546875" style="639" customWidth="1"/>
    <col min="5380" max="5381" width="20.42578125" style="639" customWidth="1"/>
    <col min="5382" max="5382" width="14.7109375" style="639" customWidth="1"/>
    <col min="5383" max="5383" width="14" style="639" customWidth="1"/>
    <col min="5384" max="5384" width="32.85546875" style="639" customWidth="1"/>
    <col min="5385" max="5385" width="11" style="639" customWidth="1"/>
    <col min="5386" max="5386" width="11.140625" style="639" customWidth="1"/>
    <col min="5387" max="5388" width="13.28515625" style="639" customWidth="1"/>
    <col min="5389" max="5389" width="13.85546875" style="639" customWidth="1"/>
    <col min="5390" max="5393" width="9.140625" style="639" customWidth="1"/>
    <col min="5394" max="5632" width="9.140625" style="639"/>
    <col min="5633" max="5633" width="46.140625" style="639" customWidth="1"/>
    <col min="5634" max="5634" width="30.7109375" style="639" customWidth="1"/>
    <col min="5635" max="5635" width="20.85546875" style="639" customWidth="1"/>
    <col min="5636" max="5637" width="20.42578125" style="639" customWidth="1"/>
    <col min="5638" max="5638" width="14.7109375" style="639" customWidth="1"/>
    <col min="5639" max="5639" width="14" style="639" customWidth="1"/>
    <col min="5640" max="5640" width="32.85546875" style="639" customWidth="1"/>
    <col min="5641" max="5641" width="11" style="639" customWidth="1"/>
    <col min="5642" max="5642" width="11.140625" style="639" customWidth="1"/>
    <col min="5643" max="5644" width="13.28515625" style="639" customWidth="1"/>
    <col min="5645" max="5645" width="13.85546875" style="639" customWidth="1"/>
    <col min="5646" max="5649" width="9.140625" style="639" customWidth="1"/>
    <col min="5650" max="5888" width="9.140625" style="639"/>
    <col min="5889" max="5889" width="46.140625" style="639" customWidth="1"/>
    <col min="5890" max="5890" width="30.7109375" style="639" customWidth="1"/>
    <col min="5891" max="5891" width="20.85546875" style="639" customWidth="1"/>
    <col min="5892" max="5893" width="20.42578125" style="639" customWidth="1"/>
    <col min="5894" max="5894" width="14.7109375" style="639" customWidth="1"/>
    <col min="5895" max="5895" width="14" style="639" customWidth="1"/>
    <col min="5896" max="5896" width="32.85546875" style="639" customWidth="1"/>
    <col min="5897" max="5897" width="11" style="639" customWidth="1"/>
    <col min="5898" max="5898" width="11.140625" style="639" customWidth="1"/>
    <col min="5899" max="5900" width="13.28515625" style="639" customWidth="1"/>
    <col min="5901" max="5901" width="13.85546875" style="639" customWidth="1"/>
    <col min="5902" max="5905" width="9.140625" style="639" customWidth="1"/>
    <col min="5906" max="6144" width="9.140625" style="639"/>
    <col min="6145" max="6145" width="46.140625" style="639" customWidth="1"/>
    <col min="6146" max="6146" width="30.7109375" style="639" customWidth="1"/>
    <col min="6147" max="6147" width="20.85546875" style="639" customWidth="1"/>
    <col min="6148" max="6149" width="20.42578125" style="639" customWidth="1"/>
    <col min="6150" max="6150" width="14.7109375" style="639" customWidth="1"/>
    <col min="6151" max="6151" width="14" style="639" customWidth="1"/>
    <col min="6152" max="6152" width="32.85546875" style="639" customWidth="1"/>
    <col min="6153" max="6153" width="11" style="639" customWidth="1"/>
    <col min="6154" max="6154" width="11.140625" style="639" customWidth="1"/>
    <col min="6155" max="6156" width="13.28515625" style="639" customWidth="1"/>
    <col min="6157" max="6157" width="13.85546875" style="639" customWidth="1"/>
    <col min="6158" max="6161" width="9.140625" style="639" customWidth="1"/>
    <col min="6162" max="6400" width="9.140625" style="639"/>
    <col min="6401" max="6401" width="46.140625" style="639" customWidth="1"/>
    <col min="6402" max="6402" width="30.7109375" style="639" customWidth="1"/>
    <col min="6403" max="6403" width="20.85546875" style="639" customWidth="1"/>
    <col min="6404" max="6405" width="20.42578125" style="639" customWidth="1"/>
    <col min="6406" max="6406" width="14.7109375" style="639" customWidth="1"/>
    <col min="6407" max="6407" width="14" style="639" customWidth="1"/>
    <col min="6408" max="6408" width="32.85546875" style="639" customWidth="1"/>
    <col min="6409" max="6409" width="11" style="639" customWidth="1"/>
    <col min="6410" max="6410" width="11.140625" style="639" customWidth="1"/>
    <col min="6411" max="6412" width="13.28515625" style="639" customWidth="1"/>
    <col min="6413" max="6413" width="13.85546875" style="639" customWidth="1"/>
    <col min="6414" max="6417" width="9.140625" style="639" customWidth="1"/>
    <col min="6418" max="6656" width="9.140625" style="639"/>
    <col min="6657" max="6657" width="46.140625" style="639" customWidth="1"/>
    <col min="6658" max="6658" width="30.7109375" style="639" customWidth="1"/>
    <col min="6659" max="6659" width="20.85546875" style="639" customWidth="1"/>
    <col min="6660" max="6661" width="20.42578125" style="639" customWidth="1"/>
    <col min="6662" max="6662" width="14.7109375" style="639" customWidth="1"/>
    <col min="6663" max="6663" width="14" style="639" customWidth="1"/>
    <col min="6664" max="6664" width="32.85546875" style="639" customWidth="1"/>
    <col min="6665" max="6665" width="11" style="639" customWidth="1"/>
    <col min="6666" max="6666" width="11.140625" style="639" customWidth="1"/>
    <col min="6667" max="6668" width="13.28515625" style="639" customWidth="1"/>
    <col min="6669" max="6669" width="13.85546875" style="639" customWidth="1"/>
    <col min="6670" max="6673" width="9.140625" style="639" customWidth="1"/>
    <col min="6674" max="6912" width="9.140625" style="639"/>
    <col min="6913" max="6913" width="46.140625" style="639" customWidth="1"/>
    <col min="6914" max="6914" width="30.7109375" style="639" customWidth="1"/>
    <col min="6915" max="6915" width="20.85546875" style="639" customWidth="1"/>
    <col min="6916" max="6917" width="20.42578125" style="639" customWidth="1"/>
    <col min="6918" max="6918" width="14.7109375" style="639" customWidth="1"/>
    <col min="6919" max="6919" width="14" style="639" customWidth="1"/>
    <col min="6920" max="6920" width="32.85546875" style="639" customWidth="1"/>
    <col min="6921" max="6921" width="11" style="639" customWidth="1"/>
    <col min="6922" max="6922" width="11.140625" style="639" customWidth="1"/>
    <col min="6923" max="6924" width="13.28515625" style="639" customWidth="1"/>
    <col min="6925" max="6925" width="13.85546875" style="639" customWidth="1"/>
    <col min="6926" max="6929" width="9.140625" style="639" customWidth="1"/>
    <col min="6930" max="7168" width="9.140625" style="639"/>
    <col min="7169" max="7169" width="46.140625" style="639" customWidth="1"/>
    <col min="7170" max="7170" width="30.7109375" style="639" customWidth="1"/>
    <col min="7171" max="7171" width="20.85546875" style="639" customWidth="1"/>
    <col min="7172" max="7173" width="20.42578125" style="639" customWidth="1"/>
    <col min="7174" max="7174" width="14.7109375" style="639" customWidth="1"/>
    <col min="7175" max="7175" width="14" style="639" customWidth="1"/>
    <col min="7176" max="7176" width="32.85546875" style="639" customWidth="1"/>
    <col min="7177" max="7177" width="11" style="639" customWidth="1"/>
    <col min="7178" max="7178" width="11.140625" style="639" customWidth="1"/>
    <col min="7179" max="7180" width="13.28515625" style="639" customWidth="1"/>
    <col min="7181" max="7181" width="13.85546875" style="639" customWidth="1"/>
    <col min="7182" max="7185" width="9.140625" style="639" customWidth="1"/>
    <col min="7186" max="7424" width="9.140625" style="639"/>
    <col min="7425" max="7425" width="46.140625" style="639" customWidth="1"/>
    <col min="7426" max="7426" width="30.7109375" style="639" customWidth="1"/>
    <col min="7427" max="7427" width="20.85546875" style="639" customWidth="1"/>
    <col min="7428" max="7429" width="20.42578125" style="639" customWidth="1"/>
    <col min="7430" max="7430" width="14.7109375" style="639" customWidth="1"/>
    <col min="7431" max="7431" width="14" style="639" customWidth="1"/>
    <col min="7432" max="7432" width="32.85546875" style="639" customWidth="1"/>
    <col min="7433" max="7433" width="11" style="639" customWidth="1"/>
    <col min="7434" max="7434" width="11.140625" style="639" customWidth="1"/>
    <col min="7435" max="7436" width="13.28515625" style="639" customWidth="1"/>
    <col min="7437" max="7437" width="13.85546875" style="639" customWidth="1"/>
    <col min="7438" max="7441" width="9.140625" style="639" customWidth="1"/>
    <col min="7442" max="7680" width="9.140625" style="639"/>
    <col min="7681" max="7681" width="46.140625" style="639" customWidth="1"/>
    <col min="7682" max="7682" width="30.7109375" style="639" customWidth="1"/>
    <col min="7683" max="7683" width="20.85546875" style="639" customWidth="1"/>
    <col min="7684" max="7685" width="20.42578125" style="639" customWidth="1"/>
    <col min="7686" max="7686" width="14.7109375" style="639" customWidth="1"/>
    <col min="7687" max="7687" width="14" style="639" customWidth="1"/>
    <col min="7688" max="7688" width="32.85546875" style="639" customWidth="1"/>
    <col min="7689" max="7689" width="11" style="639" customWidth="1"/>
    <col min="7690" max="7690" width="11.140625" style="639" customWidth="1"/>
    <col min="7691" max="7692" width="13.28515625" style="639" customWidth="1"/>
    <col min="7693" max="7693" width="13.85546875" style="639" customWidth="1"/>
    <col min="7694" max="7697" width="9.140625" style="639" customWidth="1"/>
    <col min="7698" max="7936" width="9.140625" style="639"/>
    <col min="7937" max="7937" width="46.140625" style="639" customWidth="1"/>
    <col min="7938" max="7938" width="30.7109375" style="639" customWidth="1"/>
    <col min="7939" max="7939" width="20.85546875" style="639" customWidth="1"/>
    <col min="7940" max="7941" width="20.42578125" style="639" customWidth="1"/>
    <col min="7942" max="7942" width="14.7109375" style="639" customWidth="1"/>
    <col min="7943" max="7943" width="14" style="639" customWidth="1"/>
    <col min="7944" max="7944" width="32.85546875" style="639" customWidth="1"/>
    <col min="7945" max="7945" width="11" style="639" customWidth="1"/>
    <col min="7946" max="7946" width="11.140625" style="639" customWidth="1"/>
    <col min="7947" max="7948" width="13.28515625" style="639" customWidth="1"/>
    <col min="7949" max="7949" width="13.85546875" style="639" customWidth="1"/>
    <col min="7950" max="7953" width="9.140625" style="639" customWidth="1"/>
    <col min="7954" max="8192" width="9.140625" style="639"/>
    <col min="8193" max="8193" width="46.140625" style="639" customWidth="1"/>
    <col min="8194" max="8194" width="30.7109375" style="639" customWidth="1"/>
    <col min="8195" max="8195" width="20.85546875" style="639" customWidth="1"/>
    <col min="8196" max="8197" width="20.42578125" style="639" customWidth="1"/>
    <col min="8198" max="8198" width="14.7109375" style="639" customWidth="1"/>
    <col min="8199" max="8199" width="14" style="639" customWidth="1"/>
    <col min="8200" max="8200" width="32.85546875" style="639" customWidth="1"/>
    <col min="8201" max="8201" width="11" style="639" customWidth="1"/>
    <col min="8202" max="8202" width="11.140625" style="639" customWidth="1"/>
    <col min="8203" max="8204" width="13.28515625" style="639" customWidth="1"/>
    <col min="8205" max="8205" width="13.85546875" style="639" customWidth="1"/>
    <col min="8206" max="8209" width="9.140625" style="639" customWidth="1"/>
    <col min="8210" max="8448" width="9.140625" style="639"/>
    <col min="8449" max="8449" width="46.140625" style="639" customWidth="1"/>
    <col min="8450" max="8450" width="30.7109375" style="639" customWidth="1"/>
    <col min="8451" max="8451" width="20.85546875" style="639" customWidth="1"/>
    <col min="8452" max="8453" width="20.42578125" style="639" customWidth="1"/>
    <col min="8454" max="8454" width="14.7109375" style="639" customWidth="1"/>
    <col min="8455" max="8455" width="14" style="639" customWidth="1"/>
    <col min="8456" max="8456" width="32.85546875" style="639" customWidth="1"/>
    <col min="8457" max="8457" width="11" style="639" customWidth="1"/>
    <col min="8458" max="8458" width="11.140625" style="639" customWidth="1"/>
    <col min="8459" max="8460" width="13.28515625" style="639" customWidth="1"/>
    <col min="8461" max="8461" width="13.85546875" style="639" customWidth="1"/>
    <col min="8462" max="8465" width="9.140625" style="639" customWidth="1"/>
    <col min="8466" max="8704" width="9.140625" style="639"/>
    <col min="8705" max="8705" width="46.140625" style="639" customWidth="1"/>
    <col min="8706" max="8706" width="30.7109375" style="639" customWidth="1"/>
    <col min="8707" max="8707" width="20.85546875" style="639" customWidth="1"/>
    <col min="8708" max="8709" width="20.42578125" style="639" customWidth="1"/>
    <col min="8710" max="8710" width="14.7109375" style="639" customWidth="1"/>
    <col min="8711" max="8711" width="14" style="639" customWidth="1"/>
    <col min="8712" max="8712" width="32.85546875" style="639" customWidth="1"/>
    <col min="8713" max="8713" width="11" style="639" customWidth="1"/>
    <col min="8714" max="8714" width="11.140625" style="639" customWidth="1"/>
    <col min="8715" max="8716" width="13.28515625" style="639" customWidth="1"/>
    <col min="8717" max="8717" width="13.85546875" style="639" customWidth="1"/>
    <col min="8718" max="8721" width="9.140625" style="639" customWidth="1"/>
    <col min="8722" max="8960" width="9.140625" style="639"/>
    <col min="8961" max="8961" width="46.140625" style="639" customWidth="1"/>
    <col min="8962" max="8962" width="30.7109375" style="639" customWidth="1"/>
    <col min="8963" max="8963" width="20.85546875" style="639" customWidth="1"/>
    <col min="8964" max="8965" width="20.42578125" style="639" customWidth="1"/>
    <col min="8966" max="8966" width="14.7109375" style="639" customWidth="1"/>
    <col min="8967" max="8967" width="14" style="639" customWidth="1"/>
    <col min="8968" max="8968" width="32.85546875" style="639" customWidth="1"/>
    <col min="8969" max="8969" width="11" style="639" customWidth="1"/>
    <col min="8970" max="8970" width="11.140625" style="639" customWidth="1"/>
    <col min="8971" max="8972" width="13.28515625" style="639" customWidth="1"/>
    <col min="8973" max="8973" width="13.85546875" style="639" customWidth="1"/>
    <col min="8974" max="8977" width="9.140625" style="639" customWidth="1"/>
    <col min="8978" max="9216" width="9.140625" style="639"/>
    <col min="9217" max="9217" width="46.140625" style="639" customWidth="1"/>
    <col min="9218" max="9218" width="30.7109375" style="639" customWidth="1"/>
    <col min="9219" max="9219" width="20.85546875" style="639" customWidth="1"/>
    <col min="9220" max="9221" width="20.42578125" style="639" customWidth="1"/>
    <col min="9222" max="9222" width="14.7109375" style="639" customWidth="1"/>
    <col min="9223" max="9223" width="14" style="639" customWidth="1"/>
    <col min="9224" max="9224" width="32.85546875" style="639" customWidth="1"/>
    <col min="9225" max="9225" width="11" style="639" customWidth="1"/>
    <col min="9226" max="9226" width="11.140625" style="639" customWidth="1"/>
    <col min="9227" max="9228" width="13.28515625" style="639" customWidth="1"/>
    <col min="9229" max="9229" width="13.85546875" style="639" customWidth="1"/>
    <col min="9230" max="9233" width="9.140625" style="639" customWidth="1"/>
    <col min="9234" max="9472" width="9.140625" style="639"/>
    <col min="9473" max="9473" width="46.140625" style="639" customWidth="1"/>
    <col min="9474" max="9474" width="30.7109375" style="639" customWidth="1"/>
    <col min="9475" max="9475" width="20.85546875" style="639" customWidth="1"/>
    <col min="9476" max="9477" width="20.42578125" style="639" customWidth="1"/>
    <col min="9478" max="9478" width="14.7109375" style="639" customWidth="1"/>
    <col min="9479" max="9479" width="14" style="639" customWidth="1"/>
    <col min="9480" max="9480" width="32.85546875" style="639" customWidth="1"/>
    <col min="9481" max="9481" width="11" style="639" customWidth="1"/>
    <col min="9482" max="9482" width="11.140625" style="639" customWidth="1"/>
    <col min="9483" max="9484" width="13.28515625" style="639" customWidth="1"/>
    <col min="9485" max="9485" width="13.85546875" style="639" customWidth="1"/>
    <col min="9486" max="9489" width="9.140625" style="639" customWidth="1"/>
    <col min="9490" max="9728" width="9.140625" style="639"/>
    <col min="9729" max="9729" width="46.140625" style="639" customWidth="1"/>
    <col min="9730" max="9730" width="30.7109375" style="639" customWidth="1"/>
    <col min="9731" max="9731" width="20.85546875" style="639" customWidth="1"/>
    <col min="9732" max="9733" width="20.42578125" style="639" customWidth="1"/>
    <col min="9734" max="9734" width="14.7109375" style="639" customWidth="1"/>
    <col min="9735" max="9735" width="14" style="639" customWidth="1"/>
    <col min="9736" max="9736" width="32.85546875" style="639" customWidth="1"/>
    <col min="9737" max="9737" width="11" style="639" customWidth="1"/>
    <col min="9738" max="9738" width="11.140625" style="639" customWidth="1"/>
    <col min="9739" max="9740" width="13.28515625" style="639" customWidth="1"/>
    <col min="9741" max="9741" width="13.85546875" style="639" customWidth="1"/>
    <col min="9742" max="9745" width="9.140625" style="639" customWidth="1"/>
    <col min="9746" max="9984" width="9.140625" style="639"/>
    <col min="9985" max="9985" width="46.140625" style="639" customWidth="1"/>
    <col min="9986" max="9986" width="30.7109375" style="639" customWidth="1"/>
    <col min="9987" max="9987" width="20.85546875" style="639" customWidth="1"/>
    <col min="9988" max="9989" width="20.42578125" style="639" customWidth="1"/>
    <col min="9990" max="9990" width="14.7109375" style="639" customWidth="1"/>
    <col min="9991" max="9991" width="14" style="639" customWidth="1"/>
    <col min="9992" max="9992" width="32.85546875" style="639" customWidth="1"/>
    <col min="9993" max="9993" width="11" style="639" customWidth="1"/>
    <col min="9994" max="9994" width="11.140625" style="639" customWidth="1"/>
    <col min="9995" max="9996" width="13.28515625" style="639" customWidth="1"/>
    <col min="9997" max="9997" width="13.85546875" style="639" customWidth="1"/>
    <col min="9998" max="10001" width="9.140625" style="639" customWidth="1"/>
    <col min="10002" max="10240" width="9.140625" style="639"/>
    <col min="10241" max="10241" width="46.140625" style="639" customWidth="1"/>
    <col min="10242" max="10242" width="30.7109375" style="639" customWidth="1"/>
    <col min="10243" max="10243" width="20.85546875" style="639" customWidth="1"/>
    <col min="10244" max="10245" width="20.42578125" style="639" customWidth="1"/>
    <col min="10246" max="10246" width="14.7109375" style="639" customWidth="1"/>
    <col min="10247" max="10247" width="14" style="639" customWidth="1"/>
    <col min="10248" max="10248" width="32.85546875" style="639" customWidth="1"/>
    <col min="10249" max="10249" width="11" style="639" customWidth="1"/>
    <col min="10250" max="10250" width="11.140625" style="639" customWidth="1"/>
    <col min="10251" max="10252" width="13.28515625" style="639" customWidth="1"/>
    <col min="10253" max="10253" width="13.85546875" style="639" customWidth="1"/>
    <col min="10254" max="10257" width="9.140625" style="639" customWidth="1"/>
    <col min="10258" max="10496" width="9.140625" style="639"/>
    <col min="10497" max="10497" width="46.140625" style="639" customWidth="1"/>
    <col min="10498" max="10498" width="30.7109375" style="639" customWidth="1"/>
    <col min="10499" max="10499" width="20.85546875" style="639" customWidth="1"/>
    <col min="10500" max="10501" width="20.42578125" style="639" customWidth="1"/>
    <col min="10502" max="10502" width="14.7109375" style="639" customWidth="1"/>
    <col min="10503" max="10503" width="14" style="639" customWidth="1"/>
    <col min="10504" max="10504" width="32.85546875" style="639" customWidth="1"/>
    <col min="10505" max="10505" width="11" style="639" customWidth="1"/>
    <col min="10506" max="10506" width="11.140625" style="639" customWidth="1"/>
    <col min="10507" max="10508" width="13.28515625" style="639" customWidth="1"/>
    <col min="10509" max="10509" width="13.85546875" style="639" customWidth="1"/>
    <col min="10510" max="10513" width="9.140625" style="639" customWidth="1"/>
    <col min="10514" max="10752" width="9.140625" style="639"/>
    <col min="10753" max="10753" width="46.140625" style="639" customWidth="1"/>
    <col min="10754" max="10754" width="30.7109375" style="639" customWidth="1"/>
    <col min="10755" max="10755" width="20.85546875" style="639" customWidth="1"/>
    <col min="10756" max="10757" width="20.42578125" style="639" customWidth="1"/>
    <col min="10758" max="10758" width="14.7109375" style="639" customWidth="1"/>
    <col min="10759" max="10759" width="14" style="639" customWidth="1"/>
    <col min="10760" max="10760" width="32.85546875" style="639" customWidth="1"/>
    <col min="10761" max="10761" width="11" style="639" customWidth="1"/>
    <col min="10762" max="10762" width="11.140625" style="639" customWidth="1"/>
    <col min="10763" max="10764" width="13.28515625" style="639" customWidth="1"/>
    <col min="10765" max="10765" width="13.85546875" style="639" customWidth="1"/>
    <col min="10766" max="10769" width="9.140625" style="639" customWidth="1"/>
    <col min="10770" max="11008" width="9.140625" style="639"/>
    <col min="11009" max="11009" width="46.140625" style="639" customWidth="1"/>
    <col min="11010" max="11010" width="30.7109375" style="639" customWidth="1"/>
    <col min="11011" max="11011" width="20.85546875" style="639" customWidth="1"/>
    <col min="11012" max="11013" width="20.42578125" style="639" customWidth="1"/>
    <col min="11014" max="11014" width="14.7109375" style="639" customWidth="1"/>
    <col min="11015" max="11015" width="14" style="639" customWidth="1"/>
    <col min="11016" max="11016" width="32.85546875" style="639" customWidth="1"/>
    <col min="11017" max="11017" width="11" style="639" customWidth="1"/>
    <col min="11018" max="11018" width="11.140625" style="639" customWidth="1"/>
    <col min="11019" max="11020" width="13.28515625" style="639" customWidth="1"/>
    <col min="11021" max="11021" width="13.85546875" style="639" customWidth="1"/>
    <col min="11022" max="11025" width="9.140625" style="639" customWidth="1"/>
    <col min="11026" max="11264" width="9.140625" style="639"/>
    <col min="11265" max="11265" width="46.140625" style="639" customWidth="1"/>
    <col min="11266" max="11266" width="30.7109375" style="639" customWidth="1"/>
    <col min="11267" max="11267" width="20.85546875" style="639" customWidth="1"/>
    <col min="11268" max="11269" width="20.42578125" style="639" customWidth="1"/>
    <col min="11270" max="11270" width="14.7109375" style="639" customWidth="1"/>
    <col min="11271" max="11271" width="14" style="639" customWidth="1"/>
    <col min="11272" max="11272" width="32.85546875" style="639" customWidth="1"/>
    <col min="11273" max="11273" width="11" style="639" customWidth="1"/>
    <col min="11274" max="11274" width="11.140625" style="639" customWidth="1"/>
    <col min="11275" max="11276" width="13.28515625" style="639" customWidth="1"/>
    <col min="11277" max="11277" width="13.85546875" style="639" customWidth="1"/>
    <col min="11278" max="11281" width="9.140625" style="639" customWidth="1"/>
    <col min="11282" max="11520" width="9.140625" style="639"/>
    <col min="11521" max="11521" width="46.140625" style="639" customWidth="1"/>
    <col min="11522" max="11522" width="30.7109375" style="639" customWidth="1"/>
    <col min="11523" max="11523" width="20.85546875" style="639" customWidth="1"/>
    <col min="11524" max="11525" width="20.42578125" style="639" customWidth="1"/>
    <col min="11526" max="11526" width="14.7109375" style="639" customWidth="1"/>
    <col min="11527" max="11527" width="14" style="639" customWidth="1"/>
    <col min="11528" max="11528" width="32.85546875" style="639" customWidth="1"/>
    <col min="11529" max="11529" width="11" style="639" customWidth="1"/>
    <col min="11530" max="11530" width="11.140625" style="639" customWidth="1"/>
    <col min="11531" max="11532" width="13.28515625" style="639" customWidth="1"/>
    <col min="11533" max="11533" width="13.85546875" style="639" customWidth="1"/>
    <col min="11534" max="11537" width="9.140625" style="639" customWidth="1"/>
    <col min="11538" max="11776" width="9.140625" style="639"/>
    <col min="11777" max="11777" width="46.140625" style="639" customWidth="1"/>
    <col min="11778" max="11778" width="30.7109375" style="639" customWidth="1"/>
    <col min="11779" max="11779" width="20.85546875" style="639" customWidth="1"/>
    <col min="11780" max="11781" width="20.42578125" style="639" customWidth="1"/>
    <col min="11782" max="11782" width="14.7109375" style="639" customWidth="1"/>
    <col min="11783" max="11783" width="14" style="639" customWidth="1"/>
    <col min="11784" max="11784" width="32.85546875" style="639" customWidth="1"/>
    <col min="11785" max="11785" width="11" style="639" customWidth="1"/>
    <col min="11786" max="11786" width="11.140625" style="639" customWidth="1"/>
    <col min="11787" max="11788" width="13.28515625" style="639" customWidth="1"/>
    <col min="11789" max="11789" width="13.85546875" style="639" customWidth="1"/>
    <col min="11790" max="11793" width="9.140625" style="639" customWidth="1"/>
    <col min="11794" max="12032" width="9.140625" style="639"/>
    <col min="12033" max="12033" width="46.140625" style="639" customWidth="1"/>
    <col min="12034" max="12034" width="30.7109375" style="639" customWidth="1"/>
    <col min="12035" max="12035" width="20.85546875" style="639" customWidth="1"/>
    <col min="12036" max="12037" width="20.42578125" style="639" customWidth="1"/>
    <col min="12038" max="12038" width="14.7109375" style="639" customWidth="1"/>
    <col min="12039" max="12039" width="14" style="639" customWidth="1"/>
    <col min="12040" max="12040" width="32.85546875" style="639" customWidth="1"/>
    <col min="12041" max="12041" width="11" style="639" customWidth="1"/>
    <col min="12042" max="12042" width="11.140625" style="639" customWidth="1"/>
    <col min="12043" max="12044" width="13.28515625" style="639" customWidth="1"/>
    <col min="12045" max="12045" width="13.85546875" style="639" customWidth="1"/>
    <col min="12046" max="12049" width="9.140625" style="639" customWidth="1"/>
    <col min="12050" max="12288" width="9.140625" style="639"/>
    <col min="12289" max="12289" width="46.140625" style="639" customWidth="1"/>
    <col min="12290" max="12290" width="30.7109375" style="639" customWidth="1"/>
    <col min="12291" max="12291" width="20.85546875" style="639" customWidth="1"/>
    <col min="12292" max="12293" width="20.42578125" style="639" customWidth="1"/>
    <col min="12294" max="12294" width="14.7109375" style="639" customWidth="1"/>
    <col min="12295" max="12295" width="14" style="639" customWidth="1"/>
    <col min="12296" max="12296" width="32.85546875" style="639" customWidth="1"/>
    <col min="12297" max="12297" width="11" style="639" customWidth="1"/>
    <col min="12298" max="12298" width="11.140625" style="639" customWidth="1"/>
    <col min="12299" max="12300" width="13.28515625" style="639" customWidth="1"/>
    <col min="12301" max="12301" width="13.85546875" style="639" customWidth="1"/>
    <col min="12302" max="12305" width="9.140625" style="639" customWidth="1"/>
    <col min="12306" max="12544" width="9.140625" style="639"/>
    <col min="12545" max="12545" width="46.140625" style="639" customWidth="1"/>
    <col min="12546" max="12546" width="30.7109375" style="639" customWidth="1"/>
    <col min="12547" max="12547" width="20.85546875" style="639" customWidth="1"/>
    <col min="12548" max="12549" width="20.42578125" style="639" customWidth="1"/>
    <col min="12550" max="12550" width="14.7109375" style="639" customWidth="1"/>
    <col min="12551" max="12551" width="14" style="639" customWidth="1"/>
    <col min="12552" max="12552" width="32.85546875" style="639" customWidth="1"/>
    <col min="12553" max="12553" width="11" style="639" customWidth="1"/>
    <col min="12554" max="12554" width="11.140625" style="639" customWidth="1"/>
    <col min="12555" max="12556" width="13.28515625" style="639" customWidth="1"/>
    <col min="12557" max="12557" width="13.85546875" style="639" customWidth="1"/>
    <col min="12558" max="12561" width="9.140625" style="639" customWidth="1"/>
    <col min="12562" max="12800" width="9.140625" style="639"/>
    <col min="12801" max="12801" width="46.140625" style="639" customWidth="1"/>
    <col min="12802" max="12802" width="30.7109375" style="639" customWidth="1"/>
    <col min="12803" max="12803" width="20.85546875" style="639" customWidth="1"/>
    <col min="12804" max="12805" width="20.42578125" style="639" customWidth="1"/>
    <col min="12806" max="12806" width="14.7109375" style="639" customWidth="1"/>
    <col min="12807" max="12807" width="14" style="639" customWidth="1"/>
    <col min="12808" max="12808" width="32.85546875" style="639" customWidth="1"/>
    <col min="12809" max="12809" width="11" style="639" customWidth="1"/>
    <col min="12810" max="12810" width="11.140625" style="639" customWidth="1"/>
    <col min="12811" max="12812" width="13.28515625" style="639" customWidth="1"/>
    <col min="12813" max="12813" width="13.85546875" style="639" customWidth="1"/>
    <col min="12814" max="12817" width="9.140625" style="639" customWidth="1"/>
    <col min="12818" max="13056" width="9.140625" style="639"/>
    <col min="13057" max="13057" width="46.140625" style="639" customWidth="1"/>
    <col min="13058" max="13058" width="30.7109375" style="639" customWidth="1"/>
    <col min="13059" max="13059" width="20.85546875" style="639" customWidth="1"/>
    <col min="13060" max="13061" width="20.42578125" style="639" customWidth="1"/>
    <col min="13062" max="13062" width="14.7109375" style="639" customWidth="1"/>
    <col min="13063" max="13063" width="14" style="639" customWidth="1"/>
    <col min="13064" max="13064" width="32.85546875" style="639" customWidth="1"/>
    <col min="13065" max="13065" width="11" style="639" customWidth="1"/>
    <col min="13066" max="13066" width="11.140625" style="639" customWidth="1"/>
    <col min="13067" max="13068" width="13.28515625" style="639" customWidth="1"/>
    <col min="13069" max="13069" width="13.85546875" style="639" customWidth="1"/>
    <col min="13070" max="13073" width="9.140625" style="639" customWidth="1"/>
    <col min="13074" max="13312" width="9.140625" style="639"/>
    <col min="13313" max="13313" width="46.140625" style="639" customWidth="1"/>
    <col min="13314" max="13314" width="30.7109375" style="639" customWidth="1"/>
    <col min="13315" max="13315" width="20.85546875" style="639" customWidth="1"/>
    <col min="13316" max="13317" width="20.42578125" style="639" customWidth="1"/>
    <col min="13318" max="13318" width="14.7109375" style="639" customWidth="1"/>
    <col min="13319" max="13319" width="14" style="639" customWidth="1"/>
    <col min="13320" max="13320" width="32.85546875" style="639" customWidth="1"/>
    <col min="13321" max="13321" width="11" style="639" customWidth="1"/>
    <col min="13322" max="13322" width="11.140625" style="639" customWidth="1"/>
    <col min="13323" max="13324" width="13.28515625" style="639" customWidth="1"/>
    <col min="13325" max="13325" width="13.85546875" style="639" customWidth="1"/>
    <col min="13326" max="13329" width="9.140625" style="639" customWidth="1"/>
    <col min="13330" max="13568" width="9.140625" style="639"/>
    <col min="13569" max="13569" width="46.140625" style="639" customWidth="1"/>
    <col min="13570" max="13570" width="30.7109375" style="639" customWidth="1"/>
    <col min="13571" max="13571" width="20.85546875" style="639" customWidth="1"/>
    <col min="13572" max="13573" width="20.42578125" style="639" customWidth="1"/>
    <col min="13574" max="13574" width="14.7109375" style="639" customWidth="1"/>
    <col min="13575" max="13575" width="14" style="639" customWidth="1"/>
    <col min="13576" max="13576" width="32.85546875" style="639" customWidth="1"/>
    <col min="13577" max="13577" width="11" style="639" customWidth="1"/>
    <col min="13578" max="13578" width="11.140625" style="639" customWidth="1"/>
    <col min="13579" max="13580" width="13.28515625" style="639" customWidth="1"/>
    <col min="13581" max="13581" width="13.85546875" style="639" customWidth="1"/>
    <col min="13582" max="13585" width="9.140625" style="639" customWidth="1"/>
    <col min="13586" max="13824" width="9.140625" style="639"/>
    <col min="13825" max="13825" width="46.140625" style="639" customWidth="1"/>
    <col min="13826" max="13826" width="30.7109375" style="639" customWidth="1"/>
    <col min="13827" max="13827" width="20.85546875" style="639" customWidth="1"/>
    <col min="13828" max="13829" width="20.42578125" style="639" customWidth="1"/>
    <col min="13830" max="13830" width="14.7109375" style="639" customWidth="1"/>
    <col min="13831" max="13831" width="14" style="639" customWidth="1"/>
    <col min="13832" max="13832" width="32.85546875" style="639" customWidth="1"/>
    <col min="13833" max="13833" width="11" style="639" customWidth="1"/>
    <col min="13834" max="13834" width="11.140625" style="639" customWidth="1"/>
    <col min="13835" max="13836" width="13.28515625" style="639" customWidth="1"/>
    <col min="13837" max="13837" width="13.85546875" style="639" customWidth="1"/>
    <col min="13838" max="13841" width="9.140625" style="639" customWidth="1"/>
    <col min="13842" max="14080" width="9.140625" style="639"/>
    <col min="14081" max="14081" width="46.140625" style="639" customWidth="1"/>
    <col min="14082" max="14082" width="30.7109375" style="639" customWidth="1"/>
    <col min="14083" max="14083" width="20.85546875" style="639" customWidth="1"/>
    <col min="14084" max="14085" width="20.42578125" style="639" customWidth="1"/>
    <col min="14086" max="14086" width="14.7109375" style="639" customWidth="1"/>
    <col min="14087" max="14087" width="14" style="639" customWidth="1"/>
    <col min="14088" max="14088" width="32.85546875" style="639" customWidth="1"/>
    <col min="14089" max="14089" width="11" style="639" customWidth="1"/>
    <col min="14090" max="14090" width="11.140625" style="639" customWidth="1"/>
    <col min="14091" max="14092" width="13.28515625" style="639" customWidth="1"/>
    <col min="14093" max="14093" width="13.85546875" style="639" customWidth="1"/>
    <col min="14094" max="14097" width="9.140625" style="639" customWidth="1"/>
    <col min="14098" max="14336" width="9.140625" style="639"/>
    <col min="14337" max="14337" width="46.140625" style="639" customWidth="1"/>
    <col min="14338" max="14338" width="30.7109375" style="639" customWidth="1"/>
    <col min="14339" max="14339" width="20.85546875" style="639" customWidth="1"/>
    <col min="14340" max="14341" width="20.42578125" style="639" customWidth="1"/>
    <col min="14342" max="14342" width="14.7109375" style="639" customWidth="1"/>
    <col min="14343" max="14343" width="14" style="639" customWidth="1"/>
    <col min="14344" max="14344" width="32.85546875" style="639" customWidth="1"/>
    <col min="14345" max="14345" width="11" style="639" customWidth="1"/>
    <col min="14346" max="14346" width="11.140625" style="639" customWidth="1"/>
    <col min="14347" max="14348" width="13.28515625" style="639" customWidth="1"/>
    <col min="14349" max="14349" width="13.85546875" style="639" customWidth="1"/>
    <col min="14350" max="14353" width="9.140625" style="639" customWidth="1"/>
    <col min="14354" max="14592" width="9.140625" style="639"/>
    <col min="14593" max="14593" width="46.140625" style="639" customWidth="1"/>
    <col min="14594" max="14594" width="30.7109375" style="639" customWidth="1"/>
    <col min="14595" max="14595" width="20.85546875" style="639" customWidth="1"/>
    <col min="14596" max="14597" width="20.42578125" style="639" customWidth="1"/>
    <col min="14598" max="14598" width="14.7109375" style="639" customWidth="1"/>
    <col min="14599" max="14599" width="14" style="639" customWidth="1"/>
    <col min="14600" max="14600" width="32.85546875" style="639" customWidth="1"/>
    <col min="14601" max="14601" width="11" style="639" customWidth="1"/>
    <col min="14602" max="14602" width="11.140625" style="639" customWidth="1"/>
    <col min="14603" max="14604" width="13.28515625" style="639" customWidth="1"/>
    <col min="14605" max="14605" width="13.85546875" style="639" customWidth="1"/>
    <col min="14606" max="14609" width="9.140625" style="639" customWidth="1"/>
    <col min="14610" max="14848" width="9.140625" style="639"/>
    <col min="14849" max="14849" width="46.140625" style="639" customWidth="1"/>
    <col min="14850" max="14850" width="30.7109375" style="639" customWidth="1"/>
    <col min="14851" max="14851" width="20.85546875" style="639" customWidth="1"/>
    <col min="14852" max="14853" width="20.42578125" style="639" customWidth="1"/>
    <col min="14854" max="14854" width="14.7109375" style="639" customWidth="1"/>
    <col min="14855" max="14855" width="14" style="639" customWidth="1"/>
    <col min="14856" max="14856" width="32.85546875" style="639" customWidth="1"/>
    <col min="14857" max="14857" width="11" style="639" customWidth="1"/>
    <col min="14858" max="14858" width="11.140625" style="639" customWidth="1"/>
    <col min="14859" max="14860" width="13.28515625" style="639" customWidth="1"/>
    <col min="14861" max="14861" width="13.85546875" style="639" customWidth="1"/>
    <col min="14862" max="14865" width="9.140625" style="639" customWidth="1"/>
    <col min="14866" max="15104" width="9.140625" style="639"/>
    <col min="15105" max="15105" width="46.140625" style="639" customWidth="1"/>
    <col min="15106" max="15106" width="30.7109375" style="639" customWidth="1"/>
    <col min="15107" max="15107" width="20.85546875" style="639" customWidth="1"/>
    <col min="15108" max="15109" width="20.42578125" style="639" customWidth="1"/>
    <col min="15110" max="15110" width="14.7109375" style="639" customWidth="1"/>
    <col min="15111" max="15111" width="14" style="639" customWidth="1"/>
    <col min="15112" max="15112" width="32.85546875" style="639" customWidth="1"/>
    <col min="15113" max="15113" width="11" style="639" customWidth="1"/>
    <col min="15114" max="15114" width="11.140625" style="639" customWidth="1"/>
    <col min="15115" max="15116" width="13.28515625" style="639" customWidth="1"/>
    <col min="15117" max="15117" width="13.85546875" style="639" customWidth="1"/>
    <col min="15118" max="15121" width="9.140625" style="639" customWidth="1"/>
    <col min="15122" max="15360" width="9.140625" style="639"/>
    <col min="15361" max="15361" width="46.140625" style="639" customWidth="1"/>
    <col min="15362" max="15362" width="30.7109375" style="639" customWidth="1"/>
    <col min="15363" max="15363" width="20.85546875" style="639" customWidth="1"/>
    <col min="15364" max="15365" width="20.42578125" style="639" customWidth="1"/>
    <col min="15366" max="15366" width="14.7109375" style="639" customWidth="1"/>
    <col min="15367" max="15367" width="14" style="639" customWidth="1"/>
    <col min="15368" max="15368" width="32.85546875" style="639" customWidth="1"/>
    <col min="15369" max="15369" width="11" style="639" customWidth="1"/>
    <col min="15370" max="15370" width="11.140625" style="639" customWidth="1"/>
    <col min="15371" max="15372" width="13.28515625" style="639" customWidth="1"/>
    <col min="15373" max="15373" width="13.85546875" style="639" customWidth="1"/>
    <col min="15374" max="15377" width="9.140625" style="639" customWidth="1"/>
    <col min="15378" max="15616" width="9.140625" style="639"/>
    <col min="15617" max="15617" width="46.140625" style="639" customWidth="1"/>
    <col min="15618" max="15618" width="30.7109375" style="639" customWidth="1"/>
    <col min="15619" max="15619" width="20.85546875" style="639" customWidth="1"/>
    <col min="15620" max="15621" width="20.42578125" style="639" customWidth="1"/>
    <col min="15622" max="15622" width="14.7109375" style="639" customWidth="1"/>
    <col min="15623" max="15623" width="14" style="639" customWidth="1"/>
    <col min="15624" max="15624" width="32.85546875" style="639" customWidth="1"/>
    <col min="15625" max="15625" width="11" style="639" customWidth="1"/>
    <col min="15626" max="15626" width="11.140625" style="639" customWidth="1"/>
    <col min="15627" max="15628" width="13.28515625" style="639" customWidth="1"/>
    <col min="15629" max="15629" width="13.85546875" style="639" customWidth="1"/>
    <col min="15630" max="15633" width="9.140625" style="639" customWidth="1"/>
    <col min="15634" max="15872" width="9.140625" style="639"/>
    <col min="15873" max="15873" width="46.140625" style="639" customWidth="1"/>
    <col min="15874" max="15874" width="30.7109375" style="639" customWidth="1"/>
    <col min="15875" max="15875" width="20.85546875" style="639" customWidth="1"/>
    <col min="15876" max="15877" width="20.42578125" style="639" customWidth="1"/>
    <col min="15878" max="15878" width="14.7109375" style="639" customWidth="1"/>
    <col min="15879" max="15879" width="14" style="639" customWidth="1"/>
    <col min="15880" max="15880" width="32.85546875" style="639" customWidth="1"/>
    <col min="15881" max="15881" width="11" style="639" customWidth="1"/>
    <col min="15882" max="15882" width="11.140625" style="639" customWidth="1"/>
    <col min="15883" max="15884" width="13.28515625" style="639" customWidth="1"/>
    <col min="15885" max="15885" width="13.85546875" style="639" customWidth="1"/>
    <col min="15886" max="15889" width="9.140625" style="639" customWidth="1"/>
    <col min="15890" max="16128" width="9.140625" style="639"/>
    <col min="16129" max="16129" width="46.140625" style="639" customWidth="1"/>
    <col min="16130" max="16130" width="30.7109375" style="639" customWidth="1"/>
    <col min="16131" max="16131" width="20.85546875" style="639" customWidth="1"/>
    <col min="16132" max="16133" width="20.42578125" style="639" customWidth="1"/>
    <col min="16134" max="16134" width="14.7109375" style="639" customWidth="1"/>
    <col min="16135" max="16135" width="14" style="639" customWidth="1"/>
    <col min="16136" max="16136" width="32.85546875" style="639" customWidth="1"/>
    <col min="16137" max="16137" width="11" style="639" customWidth="1"/>
    <col min="16138" max="16138" width="11.140625" style="639" customWidth="1"/>
    <col min="16139" max="16140" width="13.28515625" style="639" customWidth="1"/>
    <col min="16141" max="16141" width="13.85546875" style="639" customWidth="1"/>
    <col min="16142" max="16145" width="9.140625" style="639" customWidth="1"/>
    <col min="16146" max="16384" width="9.140625" style="639"/>
  </cols>
  <sheetData>
    <row r="1" spans="1:9" s="624" customFormat="1" ht="12">
      <c r="A1" s="623"/>
      <c r="B1" s="623"/>
      <c r="G1" s="625" t="s">
        <v>221</v>
      </c>
      <c r="I1" s="626"/>
    </row>
    <row r="2" spans="1:9" s="624" customFormat="1" ht="12">
      <c r="A2" s="623"/>
      <c r="B2" s="623"/>
      <c r="G2" s="625" t="s">
        <v>222</v>
      </c>
      <c r="I2" s="626"/>
    </row>
    <row r="3" spans="1:9" s="624" customFormat="1" ht="12">
      <c r="A3" s="623"/>
      <c r="B3" s="623"/>
      <c r="G3" s="625" t="s">
        <v>223</v>
      </c>
      <c r="I3" s="626"/>
    </row>
    <row r="4" spans="1:9" s="624" customFormat="1" ht="13.5" customHeight="1">
      <c r="A4" s="623"/>
      <c r="B4" s="623"/>
      <c r="G4" s="625" t="s">
        <v>224</v>
      </c>
      <c r="I4" s="626"/>
    </row>
    <row r="5" spans="1:9" s="624" customFormat="1" ht="13.5" customHeight="1">
      <c r="A5" s="623"/>
      <c r="B5" s="627"/>
      <c r="G5" s="625" t="s">
        <v>225</v>
      </c>
      <c r="I5" s="626"/>
    </row>
    <row r="6" spans="1:9" s="42" customFormat="1" ht="13.5" customHeight="1">
      <c r="A6" s="628"/>
      <c r="B6" s="629"/>
      <c r="C6" s="630"/>
      <c r="D6" s="630"/>
      <c r="E6" s="630"/>
      <c r="I6" s="631"/>
    </row>
    <row r="7" spans="1:9" s="42" customFormat="1">
      <c r="A7" s="628"/>
      <c r="B7" s="629"/>
      <c r="C7" s="630"/>
      <c r="D7" s="630"/>
      <c r="G7" s="632" t="s">
        <v>226</v>
      </c>
      <c r="I7" s="631"/>
    </row>
    <row r="8" spans="1:9" s="42" customFormat="1">
      <c r="A8" s="628"/>
      <c r="B8" s="629"/>
      <c r="C8" s="630"/>
      <c r="D8" s="630"/>
      <c r="G8" s="632"/>
      <c r="I8" s="631"/>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633" customFormat="1" ht="15.75"/>
    <row r="14" spans="1:9" s="633" customFormat="1" ht="19.5" customHeight="1">
      <c r="D14" s="1166" t="s">
        <v>477</v>
      </c>
      <c r="E14" s="1166"/>
      <c r="F14" s="1166"/>
      <c r="G14" s="1166"/>
    </row>
    <row r="15" spans="1:9" s="5" customFormat="1" ht="15.75">
      <c r="D15" s="991" t="s">
        <v>437</v>
      </c>
      <c r="E15" s="991"/>
      <c r="F15" s="991"/>
      <c r="G15" s="991"/>
    </row>
    <row r="16" spans="1:9" s="35" customFormat="1" ht="15" customHeight="1">
      <c r="D16" s="992" t="s">
        <v>438</v>
      </c>
      <c r="E16" s="992"/>
      <c r="F16" s="992"/>
      <c r="G16" s="992"/>
    </row>
    <row r="17" spans="1:13" s="35" customFormat="1" ht="15.75">
      <c r="D17" s="993" t="s">
        <v>462</v>
      </c>
      <c r="E17" s="993"/>
      <c r="F17" s="993"/>
      <c r="G17" s="993"/>
    </row>
    <row r="18" spans="1:13" s="35" customFormat="1" ht="15.75">
      <c r="F18" s="35" t="s">
        <v>27</v>
      </c>
    </row>
    <row r="19" spans="1:13" s="635" customFormat="1" ht="21" customHeight="1">
      <c r="A19" s="1191" t="s">
        <v>2</v>
      </c>
      <c r="B19" s="1191"/>
      <c r="C19" s="1191"/>
      <c r="D19" s="1191"/>
      <c r="E19" s="1191"/>
      <c r="F19" s="1191"/>
      <c r="G19" s="1191"/>
      <c r="H19" s="634"/>
    </row>
    <row r="20" spans="1:13" s="635" customFormat="1" ht="15.75">
      <c r="A20" s="988" t="s">
        <v>192</v>
      </c>
      <c r="B20" s="988"/>
      <c r="C20" s="988"/>
      <c r="D20" s="988"/>
      <c r="E20" s="988"/>
      <c r="F20" s="988"/>
      <c r="G20" s="988"/>
      <c r="H20" s="634"/>
    </row>
    <row r="21" spans="1:13" s="635" customFormat="1" ht="15.75">
      <c r="A21" s="1192"/>
      <c r="B21" s="1192"/>
      <c r="C21" s="1192"/>
      <c r="D21" s="1192"/>
      <c r="E21" s="1192"/>
      <c r="F21" s="1192"/>
      <c r="G21" s="1192"/>
      <c r="H21" s="634"/>
    </row>
    <row r="22" spans="1:13" s="635" customFormat="1" ht="15" customHeight="1">
      <c r="A22" s="1191" t="s">
        <v>28</v>
      </c>
      <c r="B22" s="1191"/>
      <c r="C22" s="1191"/>
      <c r="D22" s="1191"/>
      <c r="E22" s="1191"/>
      <c r="F22" s="1191"/>
      <c r="G22" s="1191"/>
      <c r="H22" s="634"/>
    </row>
    <row r="23" spans="1:13" ht="32.25" customHeight="1">
      <c r="A23" s="986" t="s">
        <v>124</v>
      </c>
      <c r="B23" s="986"/>
      <c r="C23" s="986"/>
      <c r="D23" s="986"/>
      <c r="E23" s="986"/>
      <c r="F23" s="986"/>
      <c r="G23" s="986"/>
      <c r="H23" s="636"/>
      <c r="J23" s="638"/>
      <c r="K23" s="638"/>
      <c r="L23" s="638"/>
      <c r="M23" s="638"/>
    </row>
    <row r="24" spans="1:13" s="789" customFormat="1" ht="19.5" customHeight="1">
      <c r="A24" s="938" t="s">
        <v>480</v>
      </c>
      <c r="B24" s="938"/>
      <c r="C24" s="938"/>
      <c r="D24" s="938"/>
      <c r="E24" s="938"/>
      <c r="F24" s="938"/>
      <c r="G24" s="938"/>
    </row>
    <row r="25" spans="1:13" s="643" customFormat="1" ht="80.650000000000006" customHeight="1">
      <c r="A25" s="996" t="s">
        <v>135</v>
      </c>
      <c r="B25" s="996"/>
      <c r="C25" s="996"/>
      <c r="D25" s="996"/>
      <c r="E25" s="996"/>
      <c r="F25" s="996"/>
      <c r="G25" s="996"/>
      <c r="H25" s="640"/>
      <c r="I25" s="641"/>
      <c r="J25" s="642"/>
      <c r="K25" s="642"/>
      <c r="L25" s="642"/>
    </row>
    <row r="26" spans="1:13" s="645" customFormat="1" ht="17.25" customHeight="1">
      <c r="A26" s="644" t="s">
        <v>3</v>
      </c>
    </row>
    <row r="27" spans="1:13" s="645" customFormat="1" ht="15.75" customHeight="1">
      <c r="A27" s="997" t="s">
        <v>308</v>
      </c>
      <c r="B27" s="997"/>
      <c r="C27" s="997"/>
      <c r="D27" s="997"/>
      <c r="E27" s="997"/>
      <c r="F27" s="997"/>
      <c r="G27" s="997"/>
    </row>
    <row r="28" spans="1:13" s="645" customFormat="1" ht="18" customHeight="1">
      <c r="A28" s="998" t="s">
        <v>129</v>
      </c>
      <c r="B28" s="998"/>
      <c r="C28" s="998"/>
      <c r="D28" s="998"/>
      <c r="E28" s="998"/>
      <c r="F28" s="998"/>
      <c r="G28" s="998"/>
    </row>
    <row r="29" spans="1:13" s="645" customFormat="1" ht="16.7" customHeight="1">
      <c r="A29" s="644" t="s">
        <v>130</v>
      </c>
    </row>
    <row r="30" spans="1:13" s="645" customFormat="1" ht="15.75">
      <c r="A30" s="644" t="s">
        <v>131</v>
      </c>
    </row>
    <row r="31" spans="1:13" ht="16.5" customHeight="1">
      <c r="A31" s="1129" t="s">
        <v>186</v>
      </c>
      <c r="B31" s="1129"/>
      <c r="C31" s="1129"/>
      <c r="D31" s="1129"/>
      <c r="E31" s="1129"/>
      <c r="F31" s="1129"/>
      <c r="G31" s="1129"/>
      <c r="H31" s="636"/>
      <c r="I31" s="646"/>
      <c r="J31" s="647"/>
      <c r="K31" s="647"/>
      <c r="L31" s="647"/>
    </row>
    <row r="32" spans="1:13" s="645" customFormat="1" ht="15.6" customHeight="1">
      <c r="A32" s="1193" t="s">
        <v>318</v>
      </c>
      <c r="B32" s="1194"/>
      <c r="C32" s="1194"/>
      <c r="D32" s="1194"/>
      <c r="E32" s="1194"/>
      <c r="F32" s="1194"/>
      <c r="G32" s="1194"/>
    </row>
    <row r="33" spans="1:12" s="37" customFormat="1" ht="20.25" customHeight="1">
      <c r="A33" s="1195" t="s">
        <v>59</v>
      </c>
      <c r="B33" s="1196"/>
      <c r="C33" s="1197"/>
      <c r="D33" s="1201" t="s">
        <v>7</v>
      </c>
      <c r="E33" s="1203" t="s">
        <v>60</v>
      </c>
      <c r="F33" s="1204"/>
      <c r="G33" s="1205"/>
    </row>
    <row r="34" spans="1:12" s="37" customFormat="1" ht="19.5" customHeight="1">
      <c r="A34" s="1198"/>
      <c r="B34" s="1199"/>
      <c r="C34" s="1200"/>
      <c r="D34" s="1202"/>
      <c r="E34" s="608" t="s">
        <v>13</v>
      </c>
      <c r="F34" s="608" t="s">
        <v>14</v>
      </c>
      <c r="G34" s="608" t="s">
        <v>30</v>
      </c>
    </row>
    <row r="35" spans="1:12" s="37" customFormat="1" ht="30">
      <c r="A35" s="1206" t="s">
        <v>125</v>
      </c>
      <c r="B35" s="1207"/>
      <c r="C35" s="1208"/>
      <c r="D35" s="40" t="s">
        <v>126</v>
      </c>
      <c r="E35" s="620">
        <v>317.77999999999997</v>
      </c>
      <c r="F35" s="620"/>
      <c r="G35" s="620"/>
    </row>
    <row r="36" spans="1:12" ht="38.25" customHeight="1">
      <c r="A36" s="1209" t="s">
        <v>180</v>
      </c>
      <c r="B36" s="1209"/>
      <c r="C36" s="1209"/>
      <c r="D36" s="1209"/>
      <c r="E36" s="1209"/>
      <c r="F36" s="1209"/>
      <c r="G36" s="1209"/>
      <c r="H36" s="636"/>
    </row>
    <row r="37" spans="1:12" ht="18.75" customHeight="1">
      <c r="A37" s="1005" t="s">
        <v>5</v>
      </c>
      <c r="B37" s="1005"/>
      <c r="C37" s="1005"/>
      <c r="D37" s="1005"/>
      <c r="E37" s="1005"/>
      <c r="F37" s="1005"/>
      <c r="G37" s="1005"/>
      <c r="H37" s="637"/>
      <c r="I37" s="639"/>
    </row>
    <row r="38" spans="1:12" ht="30.95" customHeight="1">
      <c r="A38" s="1006" t="s">
        <v>6</v>
      </c>
      <c r="B38" s="1006" t="s">
        <v>7</v>
      </c>
      <c r="C38" s="648" t="s">
        <v>8</v>
      </c>
      <c r="D38" s="648" t="s">
        <v>9</v>
      </c>
      <c r="E38" s="1009" t="s">
        <v>10</v>
      </c>
      <c r="F38" s="1010"/>
      <c r="G38" s="1011"/>
      <c r="H38" s="637"/>
      <c r="I38" s="639"/>
    </row>
    <row r="39" spans="1:12" ht="17.25" customHeight="1">
      <c r="A39" s="1007"/>
      <c r="B39" s="1008"/>
      <c r="C39" s="649" t="s">
        <v>11</v>
      </c>
      <c r="D39" s="649" t="s">
        <v>12</v>
      </c>
      <c r="E39" s="649" t="s">
        <v>13</v>
      </c>
      <c r="F39" s="649" t="s">
        <v>14</v>
      </c>
      <c r="G39" s="649" t="s">
        <v>30</v>
      </c>
      <c r="H39" s="637"/>
      <c r="I39" s="639"/>
    </row>
    <row r="40" spans="1:12" ht="33" customHeight="1">
      <c r="A40" s="650" t="s">
        <v>15</v>
      </c>
      <c r="B40" s="648" t="s">
        <v>16</v>
      </c>
      <c r="C40" s="651">
        <f>C56</f>
        <v>7550.6</v>
      </c>
      <c r="D40" s="651">
        <f t="shared" ref="D40:G40" si="0">D56</f>
        <v>16807</v>
      </c>
      <c r="E40" s="651">
        <f t="shared" si="0"/>
        <v>23012</v>
      </c>
      <c r="F40" s="651">
        <f t="shared" si="0"/>
        <v>0</v>
      </c>
      <c r="G40" s="651">
        <f t="shared" si="0"/>
        <v>0</v>
      </c>
      <c r="H40" s="637"/>
      <c r="I40" s="639"/>
    </row>
    <row r="41" spans="1:12" ht="21.75" customHeight="1">
      <c r="A41" s="650" t="s">
        <v>17</v>
      </c>
      <c r="B41" s="648" t="s">
        <v>16</v>
      </c>
      <c r="C41" s="651"/>
      <c r="D41" s="651"/>
      <c r="E41" s="651"/>
      <c r="F41" s="651"/>
      <c r="G41" s="651"/>
      <c r="H41" s="637"/>
      <c r="I41" s="639"/>
    </row>
    <row r="42" spans="1:12" ht="27.75" customHeight="1">
      <c r="A42" s="652" t="s">
        <v>18</v>
      </c>
      <c r="B42" s="653" t="s">
        <v>16</v>
      </c>
      <c r="C42" s="654">
        <f>C40+C41</f>
        <v>7550.6</v>
      </c>
      <c r="D42" s="654">
        <f>D40+D41</f>
        <v>16807</v>
      </c>
      <c r="E42" s="654">
        <f>E40+E41</f>
        <v>23012</v>
      </c>
      <c r="F42" s="654">
        <f>F40+F41</f>
        <v>0</v>
      </c>
      <c r="G42" s="654">
        <f>G40+G41</f>
        <v>0</v>
      </c>
      <c r="H42" s="655"/>
      <c r="I42" s="638"/>
      <c r="J42" s="638"/>
      <c r="K42" s="638"/>
      <c r="L42" s="638"/>
    </row>
    <row r="43" spans="1:12" customFormat="1" ht="15.75">
      <c r="A43" s="1210" t="s">
        <v>315</v>
      </c>
      <c r="B43" s="1210"/>
      <c r="C43" s="1210"/>
      <c r="D43" s="1210"/>
      <c r="E43" s="1210"/>
      <c r="F43" s="1210"/>
      <c r="G43" s="1210"/>
      <c r="H43" s="1210"/>
    </row>
    <row r="44" spans="1:12" customFormat="1" ht="18" customHeight="1">
      <c r="A44" s="301" t="s">
        <v>316</v>
      </c>
      <c r="B44" s="302"/>
      <c r="C44" s="302"/>
      <c r="D44" s="302"/>
      <c r="E44" s="302"/>
      <c r="F44" s="302"/>
      <c r="G44" s="302"/>
      <c r="H44" s="302"/>
    </row>
    <row r="45" spans="1:12" customFormat="1" ht="36.75" customHeight="1">
      <c r="A45" s="1138" t="s">
        <v>297</v>
      </c>
      <c r="B45" s="1138"/>
      <c r="C45" s="1138"/>
      <c r="D45" s="1138"/>
      <c r="E45" s="1138"/>
      <c r="F45" s="1138"/>
      <c r="G45" s="1138"/>
      <c r="H45" s="302"/>
    </row>
    <row r="46" spans="1:12" customFormat="1" ht="15.75">
      <c r="A46" s="621" t="s">
        <v>242</v>
      </c>
      <c r="B46" s="257"/>
      <c r="C46" s="257"/>
      <c r="D46" s="257"/>
      <c r="E46" s="257"/>
      <c r="F46" s="257"/>
      <c r="G46" s="257"/>
      <c r="H46" s="303"/>
    </row>
    <row r="47" spans="1:12" customFormat="1" ht="40.5" customHeight="1">
      <c r="A47" s="1211" t="s">
        <v>181</v>
      </c>
      <c r="B47" s="1211"/>
      <c r="C47" s="1211"/>
      <c r="D47" s="1211"/>
      <c r="E47" s="1211"/>
      <c r="F47" s="1211"/>
      <c r="G47" s="1211"/>
      <c r="H47" s="304"/>
    </row>
    <row r="48" spans="1:12" customFormat="1" ht="15.75">
      <c r="A48" s="1212" t="s">
        <v>21</v>
      </c>
      <c r="B48" s="1213" t="s">
        <v>7</v>
      </c>
      <c r="C48" s="1096" t="s">
        <v>281</v>
      </c>
      <c r="D48" s="1096" t="s">
        <v>282</v>
      </c>
      <c r="E48" s="1096" t="s">
        <v>60</v>
      </c>
      <c r="F48" s="1096"/>
      <c r="G48" s="1096"/>
      <c r="H48" s="305"/>
    </row>
    <row r="49" spans="1:8" customFormat="1" ht="15.75">
      <c r="A49" s="1212"/>
      <c r="B49" s="1213"/>
      <c r="C49" s="1096"/>
      <c r="D49" s="1096"/>
      <c r="E49" s="603" t="s">
        <v>13</v>
      </c>
      <c r="F49" s="603" t="s">
        <v>14</v>
      </c>
      <c r="G49" s="603" t="s">
        <v>30</v>
      </c>
      <c r="H49" s="305"/>
    </row>
    <row r="50" spans="1:8" customFormat="1" ht="36.950000000000003" customHeight="1">
      <c r="A50" s="300" t="s">
        <v>127</v>
      </c>
      <c r="B50" s="306" t="s">
        <v>87</v>
      </c>
      <c r="C50" s="620">
        <v>80</v>
      </c>
      <c r="D50" s="620">
        <v>65</v>
      </c>
      <c r="E50" s="620">
        <v>90</v>
      </c>
      <c r="F50" s="620"/>
      <c r="G50" s="620"/>
      <c r="H50" s="305"/>
    </row>
    <row r="51" spans="1:8" customFormat="1">
      <c r="A51" s="1214"/>
      <c r="B51" s="1214"/>
      <c r="C51" s="1214"/>
      <c r="D51" s="1214"/>
      <c r="E51" s="1214"/>
      <c r="F51" s="1214"/>
      <c r="G51" s="1214"/>
      <c r="H51" s="1215"/>
    </row>
    <row r="52" spans="1:8" customFormat="1" ht="30.75" customHeight="1">
      <c r="A52" s="1213" t="s">
        <v>22</v>
      </c>
      <c r="B52" s="1213" t="s">
        <v>7</v>
      </c>
      <c r="C52" s="1065" t="s">
        <v>281</v>
      </c>
      <c r="D52" s="1065" t="s">
        <v>282</v>
      </c>
      <c r="E52" s="1065" t="s">
        <v>60</v>
      </c>
      <c r="F52" s="1065"/>
      <c r="G52" s="1065"/>
      <c r="H52" s="305"/>
    </row>
    <row r="53" spans="1:8" customFormat="1" ht="19.5" customHeight="1">
      <c r="A53" s="1213"/>
      <c r="B53" s="1213"/>
      <c r="C53" s="1065"/>
      <c r="D53" s="1065"/>
      <c r="E53" s="609" t="s">
        <v>13</v>
      </c>
      <c r="F53" s="609" t="s">
        <v>14</v>
      </c>
      <c r="G53" s="609" t="s">
        <v>30</v>
      </c>
      <c r="H53" s="307"/>
    </row>
    <row r="54" spans="1:8" customFormat="1" ht="42.75" customHeight="1">
      <c r="A54" s="308" t="s">
        <v>206</v>
      </c>
      <c r="B54" s="306" t="s">
        <v>16</v>
      </c>
      <c r="C54" s="281">
        <f>C55</f>
        <v>7550.6</v>
      </c>
      <c r="D54" s="281">
        <f>D55</f>
        <v>16807</v>
      </c>
      <c r="E54" s="281">
        <f>E55</f>
        <v>23012</v>
      </c>
      <c r="F54" s="281">
        <f>F55</f>
        <v>0</v>
      </c>
      <c r="G54" s="281">
        <f>G55</f>
        <v>0</v>
      </c>
      <c r="H54" s="307"/>
    </row>
    <row r="55" spans="1:8" customFormat="1" ht="21.75" customHeight="1">
      <c r="A55" s="308" t="s">
        <v>472</v>
      </c>
      <c r="B55" s="306" t="s">
        <v>16</v>
      </c>
      <c r="C55" s="69">
        <v>7550.6</v>
      </c>
      <c r="D55" s="281">
        <f>17256-449</f>
        <v>16807</v>
      </c>
      <c r="E55" s="281">
        <f>18584-347+4775</f>
        <v>23012</v>
      </c>
      <c r="F55" s="281"/>
      <c r="G55" s="506"/>
      <c r="H55" s="307"/>
    </row>
    <row r="56" spans="1:8" customFormat="1" ht="39" customHeight="1">
      <c r="A56" s="309" t="s">
        <v>23</v>
      </c>
      <c r="B56" s="310" t="s">
        <v>16</v>
      </c>
      <c r="C56" s="478">
        <f>SUM(C54)</f>
        <v>7550.6</v>
      </c>
      <c r="D56" s="478">
        <f>SUM(D55)</f>
        <v>16807</v>
      </c>
      <c r="E56" s="478">
        <f>SUM(E55)</f>
        <v>23012</v>
      </c>
      <c r="F56" s="478">
        <f>SUM(F55)</f>
        <v>0</v>
      </c>
      <c r="G56" s="311">
        <f>SUM(G54)</f>
        <v>0</v>
      </c>
      <c r="H56" s="307"/>
    </row>
    <row r="58" spans="1:8">
      <c r="E58" s="657"/>
    </row>
  </sheetData>
  <mergeCells count="42">
    <mergeCell ref="A51:H51"/>
    <mergeCell ref="A52:A53"/>
    <mergeCell ref="B52:B53"/>
    <mergeCell ref="C52:C53"/>
    <mergeCell ref="D52:D53"/>
    <mergeCell ref="E52:G52"/>
    <mergeCell ref="A47:G47"/>
    <mergeCell ref="A48:A49"/>
    <mergeCell ref="B48:B49"/>
    <mergeCell ref="C48:C49"/>
    <mergeCell ref="D48:D49"/>
    <mergeCell ref="E48:G48"/>
    <mergeCell ref="A45:G45"/>
    <mergeCell ref="A32:G32"/>
    <mergeCell ref="A33:C34"/>
    <mergeCell ref="D33:D34"/>
    <mergeCell ref="E33:G33"/>
    <mergeCell ref="A35:C35"/>
    <mergeCell ref="A36:G36"/>
    <mergeCell ref="A37:G37"/>
    <mergeCell ref="A38:A39"/>
    <mergeCell ref="B38:B39"/>
    <mergeCell ref="E38:G38"/>
    <mergeCell ref="A43:H43"/>
    <mergeCell ref="A31:G31"/>
    <mergeCell ref="D16:G16"/>
    <mergeCell ref="D17:G17"/>
    <mergeCell ref="A19:G19"/>
    <mergeCell ref="A20:G20"/>
    <mergeCell ref="A21:G21"/>
    <mergeCell ref="A22:G22"/>
    <mergeCell ref="A23:G23"/>
    <mergeCell ref="A24:G24"/>
    <mergeCell ref="A25:G25"/>
    <mergeCell ref="A27:G27"/>
    <mergeCell ref="A28:G28"/>
    <mergeCell ref="D15:G15"/>
    <mergeCell ref="D9:G9"/>
    <mergeCell ref="D10:G10"/>
    <mergeCell ref="D11:G11"/>
    <mergeCell ref="D12:G12"/>
    <mergeCell ref="D14:G14"/>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54"/>
  <sheetViews>
    <sheetView view="pageBreakPreview" topLeftCell="A19" zoomScale="98" zoomScaleNormal="70" zoomScaleSheetLayoutView="98" workbookViewId="0">
      <selection activeCell="C31" sqref="C31"/>
    </sheetView>
  </sheetViews>
  <sheetFormatPr defaultRowHeight="15"/>
  <cols>
    <col min="1" max="1" width="43.85546875" style="77" customWidth="1"/>
    <col min="2" max="2" width="19.5703125" style="77" customWidth="1"/>
    <col min="3" max="3" width="14.28515625" style="80" customWidth="1"/>
    <col min="4" max="4" width="16.42578125" style="80" customWidth="1"/>
    <col min="5" max="5" width="15.42578125" style="80" customWidth="1"/>
    <col min="6" max="6" width="14.28515625" style="80" customWidth="1"/>
    <col min="7" max="7" width="14.140625" style="80" customWidth="1"/>
    <col min="8" max="8" width="33" style="80" customWidth="1"/>
    <col min="9" max="9" width="11" style="221" customWidth="1"/>
    <col min="10" max="10" width="11.140625" style="80" customWidth="1"/>
    <col min="11" max="12" width="13.42578125" style="80" customWidth="1"/>
    <col min="13" max="13" width="14" style="80" customWidth="1"/>
    <col min="14" max="256" width="9.140625" style="80"/>
    <col min="257" max="257" width="43.85546875" style="80" customWidth="1"/>
    <col min="258" max="258" width="19.5703125" style="80" customWidth="1"/>
    <col min="259" max="259" width="14.28515625" style="80" customWidth="1"/>
    <col min="260" max="260" width="16.42578125" style="80" customWidth="1"/>
    <col min="261" max="261" width="15.42578125" style="80" customWidth="1"/>
    <col min="262" max="262" width="14.28515625" style="80" customWidth="1"/>
    <col min="263" max="263" width="14.140625" style="80" customWidth="1"/>
    <col min="264" max="264" width="33" style="80" customWidth="1"/>
    <col min="265" max="265" width="11" style="80" customWidth="1"/>
    <col min="266" max="266" width="11.140625" style="80" customWidth="1"/>
    <col min="267" max="268" width="13.42578125" style="80" customWidth="1"/>
    <col min="269" max="269" width="14" style="80" customWidth="1"/>
    <col min="270" max="512" width="9.140625" style="80"/>
    <col min="513" max="513" width="43.85546875" style="80" customWidth="1"/>
    <col min="514" max="514" width="19.5703125" style="80" customWidth="1"/>
    <col min="515" max="515" width="14.28515625" style="80" customWidth="1"/>
    <col min="516" max="516" width="16.42578125" style="80" customWidth="1"/>
    <col min="517" max="517" width="15.42578125" style="80" customWidth="1"/>
    <col min="518" max="518" width="14.28515625" style="80" customWidth="1"/>
    <col min="519" max="519" width="14.140625" style="80" customWidth="1"/>
    <col min="520" max="520" width="33" style="80" customWidth="1"/>
    <col min="521" max="521" width="11" style="80" customWidth="1"/>
    <col min="522" max="522" width="11.140625" style="80" customWidth="1"/>
    <col min="523" max="524" width="13.42578125" style="80" customWidth="1"/>
    <col min="525" max="525" width="14" style="80" customWidth="1"/>
    <col min="526" max="768" width="9.140625" style="80"/>
    <col min="769" max="769" width="43.85546875" style="80" customWidth="1"/>
    <col min="770" max="770" width="19.5703125" style="80" customWidth="1"/>
    <col min="771" max="771" width="14.28515625" style="80" customWidth="1"/>
    <col min="772" max="772" width="16.42578125" style="80" customWidth="1"/>
    <col min="773" max="773" width="15.42578125" style="80" customWidth="1"/>
    <col min="774" max="774" width="14.28515625" style="80" customWidth="1"/>
    <col min="775" max="775" width="14.140625" style="80" customWidth="1"/>
    <col min="776" max="776" width="33" style="80" customWidth="1"/>
    <col min="777" max="777" width="11" style="80" customWidth="1"/>
    <col min="778" max="778" width="11.140625" style="80" customWidth="1"/>
    <col min="779" max="780" width="13.42578125" style="80" customWidth="1"/>
    <col min="781" max="781" width="14" style="80" customWidth="1"/>
    <col min="782" max="1024" width="9.140625" style="80"/>
    <col min="1025" max="1025" width="43.85546875" style="80" customWidth="1"/>
    <col min="1026" max="1026" width="19.5703125" style="80" customWidth="1"/>
    <col min="1027" max="1027" width="14.28515625" style="80" customWidth="1"/>
    <col min="1028" max="1028" width="16.42578125" style="80" customWidth="1"/>
    <col min="1029" max="1029" width="15.42578125" style="80" customWidth="1"/>
    <col min="1030" max="1030" width="14.28515625" style="80" customWidth="1"/>
    <col min="1031" max="1031" width="14.140625" style="80" customWidth="1"/>
    <col min="1032" max="1032" width="33" style="80" customWidth="1"/>
    <col min="1033" max="1033" width="11" style="80" customWidth="1"/>
    <col min="1034" max="1034" width="11.140625" style="80" customWidth="1"/>
    <col min="1035" max="1036" width="13.42578125" style="80" customWidth="1"/>
    <col min="1037" max="1037" width="14" style="80" customWidth="1"/>
    <col min="1038" max="1280" width="9.140625" style="80"/>
    <col min="1281" max="1281" width="43.85546875" style="80" customWidth="1"/>
    <col min="1282" max="1282" width="19.5703125" style="80" customWidth="1"/>
    <col min="1283" max="1283" width="14.28515625" style="80" customWidth="1"/>
    <col min="1284" max="1284" width="16.42578125" style="80" customWidth="1"/>
    <col min="1285" max="1285" width="15.42578125" style="80" customWidth="1"/>
    <col min="1286" max="1286" width="14.28515625" style="80" customWidth="1"/>
    <col min="1287" max="1287" width="14.140625" style="80" customWidth="1"/>
    <col min="1288" max="1288" width="33" style="80" customWidth="1"/>
    <col min="1289" max="1289" width="11" style="80" customWidth="1"/>
    <col min="1290" max="1290" width="11.140625" style="80" customWidth="1"/>
    <col min="1291" max="1292" width="13.42578125" style="80" customWidth="1"/>
    <col min="1293" max="1293" width="14" style="80" customWidth="1"/>
    <col min="1294" max="1536" width="9.140625" style="80"/>
    <col min="1537" max="1537" width="43.85546875" style="80" customWidth="1"/>
    <col min="1538" max="1538" width="19.5703125" style="80" customWidth="1"/>
    <col min="1539" max="1539" width="14.28515625" style="80" customWidth="1"/>
    <col min="1540" max="1540" width="16.42578125" style="80" customWidth="1"/>
    <col min="1541" max="1541" width="15.42578125" style="80" customWidth="1"/>
    <col min="1542" max="1542" width="14.28515625" style="80" customWidth="1"/>
    <col min="1543" max="1543" width="14.140625" style="80" customWidth="1"/>
    <col min="1544" max="1544" width="33" style="80" customWidth="1"/>
    <col min="1545" max="1545" width="11" style="80" customWidth="1"/>
    <col min="1546" max="1546" width="11.140625" style="80" customWidth="1"/>
    <col min="1547" max="1548" width="13.42578125" style="80" customWidth="1"/>
    <col min="1549" max="1549" width="14" style="80" customWidth="1"/>
    <col min="1550" max="1792" width="9.140625" style="80"/>
    <col min="1793" max="1793" width="43.85546875" style="80" customWidth="1"/>
    <col min="1794" max="1794" width="19.5703125" style="80" customWidth="1"/>
    <col min="1795" max="1795" width="14.28515625" style="80" customWidth="1"/>
    <col min="1796" max="1796" width="16.42578125" style="80" customWidth="1"/>
    <col min="1797" max="1797" width="15.42578125" style="80" customWidth="1"/>
    <col min="1798" max="1798" width="14.28515625" style="80" customWidth="1"/>
    <col min="1799" max="1799" width="14.140625" style="80" customWidth="1"/>
    <col min="1800" max="1800" width="33" style="80" customWidth="1"/>
    <col min="1801" max="1801" width="11" style="80" customWidth="1"/>
    <col min="1802" max="1802" width="11.140625" style="80" customWidth="1"/>
    <col min="1803" max="1804" width="13.42578125" style="80" customWidth="1"/>
    <col min="1805" max="1805" width="14" style="80" customWidth="1"/>
    <col min="1806" max="2048" width="9.140625" style="80"/>
    <col min="2049" max="2049" width="43.85546875" style="80" customWidth="1"/>
    <col min="2050" max="2050" width="19.5703125" style="80" customWidth="1"/>
    <col min="2051" max="2051" width="14.28515625" style="80" customWidth="1"/>
    <col min="2052" max="2052" width="16.42578125" style="80" customWidth="1"/>
    <col min="2053" max="2053" width="15.42578125" style="80" customWidth="1"/>
    <col min="2054" max="2054" width="14.28515625" style="80" customWidth="1"/>
    <col min="2055" max="2055" width="14.140625" style="80" customWidth="1"/>
    <col min="2056" max="2056" width="33" style="80" customWidth="1"/>
    <col min="2057" max="2057" width="11" style="80" customWidth="1"/>
    <col min="2058" max="2058" width="11.140625" style="80" customWidth="1"/>
    <col min="2059" max="2060" width="13.42578125" style="80" customWidth="1"/>
    <col min="2061" max="2061" width="14" style="80" customWidth="1"/>
    <col min="2062" max="2304" width="9.140625" style="80"/>
    <col min="2305" max="2305" width="43.85546875" style="80" customWidth="1"/>
    <col min="2306" max="2306" width="19.5703125" style="80" customWidth="1"/>
    <col min="2307" max="2307" width="14.28515625" style="80" customWidth="1"/>
    <col min="2308" max="2308" width="16.42578125" style="80" customWidth="1"/>
    <col min="2309" max="2309" width="15.42578125" style="80" customWidth="1"/>
    <col min="2310" max="2310" width="14.28515625" style="80" customWidth="1"/>
    <col min="2311" max="2311" width="14.140625" style="80" customWidth="1"/>
    <col min="2312" max="2312" width="33" style="80" customWidth="1"/>
    <col min="2313" max="2313" width="11" style="80" customWidth="1"/>
    <col min="2314" max="2314" width="11.140625" style="80" customWidth="1"/>
    <col min="2315" max="2316" width="13.42578125" style="80" customWidth="1"/>
    <col min="2317" max="2317" width="14" style="80" customWidth="1"/>
    <col min="2318" max="2560" width="9.140625" style="80"/>
    <col min="2561" max="2561" width="43.85546875" style="80" customWidth="1"/>
    <col min="2562" max="2562" width="19.5703125" style="80" customWidth="1"/>
    <col min="2563" max="2563" width="14.28515625" style="80" customWidth="1"/>
    <col min="2564" max="2564" width="16.42578125" style="80" customWidth="1"/>
    <col min="2565" max="2565" width="15.42578125" style="80" customWidth="1"/>
    <col min="2566" max="2566" width="14.28515625" style="80" customWidth="1"/>
    <col min="2567" max="2567" width="14.140625" style="80" customWidth="1"/>
    <col min="2568" max="2568" width="33" style="80" customWidth="1"/>
    <col min="2569" max="2569" width="11" style="80" customWidth="1"/>
    <col min="2570" max="2570" width="11.140625" style="80" customWidth="1"/>
    <col min="2571" max="2572" width="13.42578125" style="80" customWidth="1"/>
    <col min="2573" max="2573" width="14" style="80" customWidth="1"/>
    <col min="2574" max="2816" width="9.140625" style="80"/>
    <col min="2817" max="2817" width="43.85546875" style="80" customWidth="1"/>
    <col min="2818" max="2818" width="19.5703125" style="80" customWidth="1"/>
    <col min="2819" max="2819" width="14.28515625" style="80" customWidth="1"/>
    <col min="2820" max="2820" width="16.42578125" style="80" customWidth="1"/>
    <col min="2821" max="2821" width="15.42578125" style="80" customWidth="1"/>
    <col min="2822" max="2822" width="14.28515625" style="80" customWidth="1"/>
    <col min="2823" max="2823" width="14.140625" style="80" customWidth="1"/>
    <col min="2824" max="2824" width="33" style="80" customWidth="1"/>
    <col min="2825" max="2825" width="11" style="80" customWidth="1"/>
    <col min="2826" max="2826" width="11.140625" style="80" customWidth="1"/>
    <col min="2827" max="2828" width="13.42578125" style="80" customWidth="1"/>
    <col min="2829" max="2829" width="14" style="80" customWidth="1"/>
    <col min="2830" max="3072" width="9.140625" style="80"/>
    <col min="3073" max="3073" width="43.85546875" style="80" customWidth="1"/>
    <col min="3074" max="3074" width="19.5703125" style="80" customWidth="1"/>
    <col min="3075" max="3075" width="14.28515625" style="80" customWidth="1"/>
    <col min="3076" max="3076" width="16.42578125" style="80" customWidth="1"/>
    <col min="3077" max="3077" width="15.42578125" style="80" customWidth="1"/>
    <col min="3078" max="3078" width="14.28515625" style="80" customWidth="1"/>
    <col min="3079" max="3079" width="14.140625" style="80" customWidth="1"/>
    <col min="3080" max="3080" width="33" style="80" customWidth="1"/>
    <col min="3081" max="3081" width="11" style="80" customWidth="1"/>
    <col min="3082" max="3082" width="11.140625" style="80" customWidth="1"/>
    <col min="3083" max="3084" width="13.42578125" style="80" customWidth="1"/>
    <col min="3085" max="3085" width="14" style="80" customWidth="1"/>
    <col min="3086" max="3328" width="9.140625" style="80"/>
    <col min="3329" max="3329" width="43.85546875" style="80" customWidth="1"/>
    <col min="3330" max="3330" width="19.5703125" style="80" customWidth="1"/>
    <col min="3331" max="3331" width="14.28515625" style="80" customWidth="1"/>
    <col min="3332" max="3332" width="16.42578125" style="80" customWidth="1"/>
    <col min="3333" max="3333" width="15.42578125" style="80" customWidth="1"/>
    <col min="3334" max="3334" width="14.28515625" style="80" customWidth="1"/>
    <col min="3335" max="3335" width="14.140625" style="80" customWidth="1"/>
    <col min="3336" max="3336" width="33" style="80" customWidth="1"/>
    <col min="3337" max="3337" width="11" style="80" customWidth="1"/>
    <col min="3338" max="3338" width="11.140625" style="80" customWidth="1"/>
    <col min="3339" max="3340" width="13.42578125" style="80" customWidth="1"/>
    <col min="3341" max="3341" width="14" style="80" customWidth="1"/>
    <col min="3342" max="3584" width="9.140625" style="80"/>
    <col min="3585" max="3585" width="43.85546875" style="80" customWidth="1"/>
    <col min="3586" max="3586" width="19.5703125" style="80" customWidth="1"/>
    <col min="3587" max="3587" width="14.28515625" style="80" customWidth="1"/>
    <col min="3588" max="3588" width="16.42578125" style="80" customWidth="1"/>
    <col min="3589" max="3589" width="15.42578125" style="80" customWidth="1"/>
    <col min="3590" max="3590" width="14.28515625" style="80" customWidth="1"/>
    <col min="3591" max="3591" width="14.140625" style="80" customWidth="1"/>
    <col min="3592" max="3592" width="33" style="80" customWidth="1"/>
    <col min="3593" max="3593" width="11" style="80" customWidth="1"/>
    <col min="3594" max="3594" width="11.140625" style="80" customWidth="1"/>
    <col min="3595" max="3596" width="13.42578125" style="80" customWidth="1"/>
    <col min="3597" max="3597" width="14" style="80" customWidth="1"/>
    <col min="3598" max="3840" width="9.140625" style="80"/>
    <col min="3841" max="3841" width="43.85546875" style="80" customWidth="1"/>
    <col min="3842" max="3842" width="19.5703125" style="80" customWidth="1"/>
    <col min="3843" max="3843" width="14.28515625" style="80" customWidth="1"/>
    <col min="3844" max="3844" width="16.42578125" style="80" customWidth="1"/>
    <col min="3845" max="3845" width="15.42578125" style="80" customWidth="1"/>
    <col min="3846" max="3846" width="14.28515625" style="80" customWidth="1"/>
    <col min="3847" max="3847" width="14.140625" style="80" customWidth="1"/>
    <col min="3848" max="3848" width="33" style="80" customWidth="1"/>
    <col min="3849" max="3849" width="11" style="80" customWidth="1"/>
    <col min="3850" max="3850" width="11.140625" style="80" customWidth="1"/>
    <col min="3851" max="3852" width="13.42578125" style="80" customWidth="1"/>
    <col min="3853" max="3853" width="14" style="80" customWidth="1"/>
    <col min="3854" max="4096" width="9.140625" style="80"/>
    <col min="4097" max="4097" width="43.85546875" style="80" customWidth="1"/>
    <col min="4098" max="4098" width="19.5703125" style="80" customWidth="1"/>
    <col min="4099" max="4099" width="14.28515625" style="80" customWidth="1"/>
    <col min="4100" max="4100" width="16.42578125" style="80" customWidth="1"/>
    <col min="4101" max="4101" width="15.42578125" style="80" customWidth="1"/>
    <col min="4102" max="4102" width="14.28515625" style="80" customWidth="1"/>
    <col min="4103" max="4103" width="14.140625" style="80" customWidth="1"/>
    <col min="4104" max="4104" width="33" style="80" customWidth="1"/>
    <col min="4105" max="4105" width="11" style="80" customWidth="1"/>
    <col min="4106" max="4106" width="11.140625" style="80" customWidth="1"/>
    <col min="4107" max="4108" width="13.42578125" style="80" customWidth="1"/>
    <col min="4109" max="4109" width="14" style="80" customWidth="1"/>
    <col min="4110" max="4352" width="9.140625" style="80"/>
    <col min="4353" max="4353" width="43.85546875" style="80" customWidth="1"/>
    <col min="4354" max="4354" width="19.5703125" style="80" customWidth="1"/>
    <col min="4355" max="4355" width="14.28515625" style="80" customWidth="1"/>
    <col min="4356" max="4356" width="16.42578125" style="80" customWidth="1"/>
    <col min="4357" max="4357" width="15.42578125" style="80" customWidth="1"/>
    <col min="4358" max="4358" width="14.28515625" style="80" customWidth="1"/>
    <col min="4359" max="4359" width="14.140625" style="80" customWidth="1"/>
    <col min="4360" max="4360" width="33" style="80" customWidth="1"/>
    <col min="4361" max="4361" width="11" style="80" customWidth="1"/>
    <col min="4362" max="4362" width="11.140625" style="80" customWidth="1"/>
    <col min="4363" max="4364" width="13.42578125" style="80" customWidth="1"/>
    <col min="4365" max="4365" width="14" style="80" customWidth="1"/>
    <col min="4366" max="4608" width="9.140625" style="80"/>
    <col min="4609" max="4609" width="43.85546875" style="80" customWidth="1"/>
    <col min="4610" max="4610" width="19.5703125" style="80" customWidth="1"/>
    <col min="4611" max="4611" width="14.28515625" style="80" customWidth="1"/>
    <col min="4612" max="4612" width="16.42578125" style="80" customWidth="1"/>
    <col min="4613" max="4613" width="15.42578125" style="80" customWidth="1"/>
    <col min="4614" max="4614" width="14.28515625" style="80" customWidth="1"/>
    <col min="4615" max="4615" width="14.140625" style="80" customWidth="1"/>
    <col min="4616" max="4616" width="33" style="80" customWidth="1"/>
    <col min="4617" max="4617" width="11" style="80" customWidth="1"/>
    <col min="4618" max="4618" width="11.140625" style="80" customWidth="1"/>
    <col min="4619" max="4620" width="13.42578125" style="80" customWidth="1"/>
    <col min="4621" max="4621" width="14" style="80" customWidth="1"/>
    <col min="4622" max="4864" width="9.140625" style="80"/>
    <col min="4865" max="4865" width="43.85546875" style="80" customWidth="1"/>
    <col min="4866" max="4866" width="19.5703125" style="80" customWidth="1"/>
    <col min="4867" max="4867" width="14.28515625" style="80" customWidth="1"/>
    <col min="4868" max="4868" width="16.42578125" style="80" customWidth="1"/>
    <col min="4869" max="4869" width="15.42578125" style="80" customWidth="1"/>
    <col min="4870" max="4870" width="14.28515625" style="80" customWidth="1"/>
    <col min="4871" max="4871" width="14.140625" style="80" customWidth="1"/>
    <col min="4872" max="4872" width="33" style="80" customWidth="1"/>
    <col min="4873" max="4873" width="11" style="80" customWidth="1"/>
    <col min="4874" max="4874" width="11.140625" style="80" customWidth="1"/>
    <col min="4875" max="4876" width="13.42578125" style="80" customWidth="1"/>
    <col min="4877" max="4877" width="14" style="80" customWidth="1"/>
    <col min="4878" max="5120" width="9.140625" style="80"/>
    <col min="5121" max="5121" width="43.85546875" style="80" customWidth="1"/>
    <col min="5122" max="5122" width="19.5703125" style="80" customWidth="1"/>
    <col min="5123" max="5123" width="14.28515625" style="80" customWidth="1"/>
    <col min="5124" max="5124" width="16.42578125" style="80" customWidth="1"/>
    <col min="5125" max="5125" width="15.42578125" style="80" customWidth="1"/>
    <col min="5126" max="5126" width="14.28515625" style="80" customWidth="1"/>
    <col min="5127" max="5127" width="14.140625" style="80" customWidth="1"/>
    <col min="5128" max="5128" width="33" style="80" customWidth="1"/>
    <col min="5129" max="5129" width="11" style="80" customWidth="1"/>
    <col min="5130" max="5130" width="11.140625" style="80" customWidth="1"/>
    <col min="5131" max="5132" width="13.42578125" style="80" customWidth="1"/>
    <col min="5133" max="5133" width="14" style="80" customWidth="1"/>
    <col min="5134" max="5376" width="9.140625" style="80"/>
    <col min="5377" max="5377" width="43.85546875" style="80" customWidth="1"/>
    <col min="5378" max="5378" width="19.5703125" style="80" customWidth="1"/>
    <col min="5379" max="5379" width="14.28515625" style="80" customWidth="1"/>
    <col min="5380" max="5380" width="16.42578125" style="80" customWidth="1"/>
    <col min="5381" max="5381" width="15.42578125" style="80" customWidth="1"/>
    <col min="5382" max="5382" width="14.28515625" style="80" customWidth="1"/>
    <col min="5383" max="5383" width="14.140625" style="80" customWidth="1"/>
    <col min="5384" max="5384" width="33" style="80" customWidth="1"/>
    <col min="5385" max="5385" width="11" style="80" customWidth="1"/>
    <col min="5386" max="5386" width="11.140625" style="80" customWidth="1"/>
    <col min="5387" max="5388" width="13.42578125" style="80" customWidth="1"/>
    <col min="5389" max="5389" width="14" style="80" customWidth="1"/>
    <col min="5390" max="5632" width="9.140625" style="80"/>
    <col min="5633" max="5633" width="43.85546875" style="80" customWidth="1"/>
    <col min="5634" max="5634" width="19.5703125" style="80" customWidth="1"/>
    <col min="5635" max="5635" width="14.28515625" style="80" customWidth="1"/>
    <col min="5636" max="5636" width="16.42578125" style="80" customWidth="1"/>
    <col min="5637" max="5637" width="15.42578125" style="80" customWidth="1"/>
    <col min="5638" max="5638" width="14.28515625" style="80" customWidth="1"/>
    <col min="5639" max="5639" width="14.140625" style="80" customWidth="1"/>
    <col min="5640" max="5640" width="33" style="80" customWidth="1"/>
    <col min="5641" max="5641" width="11" style="80" customWidth="1"/>
    <col min="5642" max="5642" width="11.140625" style="80" customWidth="1"/>
    <col min="5643" max="5644" width="13.42578125" style="80" customWidth="1"/>
    <col min="5645" max="5645" width="14" style="80" customWidth="1"/>
    <col min="5646" max="5888" width="9.140625" style="80"/>
    <col min="5889" max="5889" width="43.85546875" style="80" customWidth="1"/>
    <col min="5890" max="5890" width="19.5703125" style="80" customWidth="1"/>
    <col min="5891" max="5891" width="14.28515625" style="80" customWidth="1"/>
    <col min="5892" max="5892" width="16.42578125" style="80" customWidth="1"/>
    <col min="5893" max="5893" width="15.42578125" style="80" customWidth="1"/>
    <col min="5894" max="5894" width="14.28515625" style="80" customWidth="1"/>
    <col min="5895" max="5895" width="14.140625" style="80" customWidth="1"/>
    <col min="5896" max="5896" width="33" style="80" customWidth="1"/>
    <col min="5897" max="5897" width="11" style="80" customWidth="1"/>
    <col min="5898" max="5898" width="11.140625" style="80" customWidth="1"/>
    <col min="5899" max="5900" width="13.42578125" style="80" customWidth="1"/>
    <col min="5901" max="5901" width="14" style="80" customWidth="1"/>
    <col min="5902" max="6144" width="9.140625" style="80"/>
    <col min="6145" max="6145" width="43.85546875" style="80" customWidth="1"/>
    <col min="6146" max="6146" width="19.5703125" style="80" customWidth="1"/>
    <col min="6147" max="6147" width="14.28515625" style="80" customWidth="1"/>
    <col min="6148" max="6148" width="16.42578125" style="80" customWidth="1"/>
    <col min="6149" max="6149" width="15.42578125" style="80" customWidth="1"/>
    <col min="6150" max="6150" width="14.28515625" style="80" customWidth="1"/>
    <col min="6151" max="6151" width="14.140625" style="80" customWidth="1"/>
    <col min="6152" max="6152" width="33" style="80" customWidth="1"/>
    <col min="6153" max="6153" width="11" style="80" customWidth="1"/>
    <col min="6154" max="6154" width="11.140625" style="80" customWidth="1"/>
    <col min="6155" max="6156" width="13.42578125" style="80" customWidth="1"/>
    <col min="6157" max="6157" width="14" style="80" customWidth="1"/>
    <col min="6158" max="6400" width="9.140625" style="80"/>
    <col min="6401" max="6401" width="43.85546875" style="80" customWidth="1"/>
    <col min="6402" max="6402" width="19.5703125" style="80" customWidth="1"/>
    <col min="6403" max="6403" width="14.28515625" style="80" customWidth="1"/>
    <col min="6404" max="6404" width="16.42578125" style="80" customWidth="1"/>
    <col min="6405" max="6405" width="15.42578125" style="80" customWidth="1"/>
    <col min="6406" max="6406" width="14.28515625" style="80" customWidth="1"/>
    <col min="6407" max="6407" width="14.140625" style="80" customWidth="1"/>
    <col min="6408" max="6408" width="33" style="80" customWidth="1"/>
    <col min="6409" max="6409" width="11" style="80" customWidth="1"/>
    <col min="6410" max="6410" width="11.140625" style="80" customWidth="1"/>
    <col min="6411" max="6412" width="13.42578125" style="80" customWidth="1"/>
    <col min="6413" max="6413" width="14" style="80" customWidth="1"/>
    <col min="6414" max="6656" width="9.140625" style="80"/>
    <col min="6657" max="6657" width="43.85546875" style="80" customWidth="1"/>
    <col min="6658" max="6658" width="19.5703125" style="80" customWidth="1"/>
    <col min="6659" max="6659" width="14.28515625" style="80" customWidth="1"/>
    <col min="6660" max="6660" width="16.42578125" style="80" customWidth="1"/>
    <col min="6661" max="6661" width="15.42578125" style="80" customWidth="1"/>
    <col min="6662" max="6662" width="14.28515625" style="80" customWidth="1"/>
    <col min="6663" max="6663" width="14.140625" style="80" customWidth="1"/>
    <col min="6664" max="6664" width="33" style="80" customWidth="1"/>
    <col min="6665" max="6665" width="11" style="80" customWidth="1"/>
    <col min="6666" max="6666" width="11.140625" style="80" customWidth="1"/>
    <col min="6667" max="6668" width="13.42578125" style="80" customWidth="1"/>
    <col min="6669" max="6669" width="14" style="80" customWidth="1"/>
    <col min="6670" max="6912" width="9.140625" style="80"/>
    <col min="6913" max="6913" width="43.85546875" style="80" customWidth="1"/>
    <col min="6914" max="6914" width="19.5703125" style="80" customWidth="1"/>
    <col min="6915" max="6915" width="14.28515625" style="80" customWidth="1"/>
    <col min="6916" max="6916" width="16.42578125" style="80" customWidth="1"/>
    <col min="6917" max="6917" width="15.42578125" style="80" customWidth="1"/>
    <col min="6918" max="6918" width="14.28515625" style="80" customWidth="1"/>
    <col min="6919" max="6919" width="14.140625" style="80" customWidth="1"/>
    <col min="6920" max="6920" width="33" style="80" customWidth="1"/>
    <col min="6921" max="6921" width="11" style="80" customWidth="1"/>
    <col min="6922" max="6922" width="11.140625" style="80" customWidth="1"/>
    <col min="6923" max="6924" width="13.42578125" style="80" customWidth="1"/>
    <col min="6925" max="6925" width="14" style="80" customWidth="1"/>
    <col min="6926" max="7168" width="9.140625" style="80"/>
    <col min="7169" max="7169" width="43.85546875" style="80" customWidth="1"/>
    <col min="7170" max="7170" width="19.5703125" style="80" customWidth="1"/>
    <col min="7171" max="7171" width="14.28515625" style="80" customWidth="1"/>
    <col min="7172" max="7172" width="16.42578125" style="80" customWidth="1"/>
    <col min="7173" max="7173" width="15.42578125" style="80" customWidth="1"/>
    <col min="7174" max="7174" width="14.28515625" style="80" customWidth="1"/>
    <col min="7175" max="7175" width="14.140625" style="80" customWidth="1"/>
    <col min="7176" max="7176" width="33" style="80" customWidth="1"/>
    <col min="7177" max="7177" width="11" style="80" customWidth="1"/>
    <col min="7178" max="7178" width="11.140625" style="80" customWidth="1"/>
    <col min="7179" max="7180" width="13.42578125" style="80" customWidth="1"/>
    <col min="7181" max="7181" width="14" style="80" customWidth="1"/>
    <col min="7182" max="7424" width="9.140625" style="80"/>
    <col min="7425" max="7425" width="43.85546875" style="80" customWidth="1"/>
    <col min="7426" max="7426" width="19.5703125" style="80" customWidth="1"/>
    <col min="7427" max="7427" width="14.28515625" style="80" customWidth="1"/>
    <col min="7428" max="7428" width="16.42578125" style="80" customWidth="1"/>
    <col min="7429" max="7429" width="15.42578125" style="80" customWidth="1"/>
    <col min="7430" max="7430" width="14.28515625" style="80" customWidth="1"/>
    <col min="7431" max="7431" width="14.140625" style="80" customWidth="1"/>
    <col min="7432" max="7432" width="33" style="80" customWidth="1"/>
    <col min="7433" max="7433" width="11" style="80" customWidth="1"/>
    <col min="7434" max="7434" width="11.140625" style="80" customWidth="1"/>
    <col min="7435" max="7436" width="13.42578125" style="80" customWidth="1"/>
    <col min="7437" max="7437" width="14" style="80" customWidth="1"/>
    <col min="7438" max="7680" width="9.140625" style="80"/>
    <col min="7681" max="7681" width="43.85546875" style="80" customWidth="1"/>
    <col min="7682" max="7682" width="19.5703125" style="80" customWidth="1"/>
    <col min="7683" max="7683" width="14.28515625" style="80" customWidth="1"/>
    <col min="7684" max="7684" width="16.42578125" style="80" customWidth="1"/>
    <col min="7685" max="7685" width="15.42578125" style="80" customWidth="1"/>
    <col min="7686" max="7686" width="14.28515625" style="80" customWidth="1"/>
    <col min="7687" max="7687" width="14.140625" style="80" customWidth="1"/>
    <col min="7688" max="7688" width="33" style="80" customWidth="1"/>
    <col min="7689" max="7689" width="11" style="80" customWidth="1"/>
    <col min="7690" max="7690" width="11.140625" style="80" customWidth="1"/>
    <col min="7691" max="7692" width="13.42578125" style="80" customWidth="1"/>
    <col min="7693" max="7693" width="14" style="80" customWidth="1"/>
    <col min="7694" max="7936" width="9.140625" style="80"/>
    <col min="7937" max="7937" width="43.85546875" style="80" customWidth="1"/>
    <col min="7938" max="7938" width="19.5703125" style="80" customWidth="1"/>
    <col min="7939" max="7939" width="14.28515625" style="80" customWidth="1"/>
    <col min="7940" max="7940" width="16.42578125" style="80" customWidth="1"/>
    <col min="7941" max="7941" width="15.42578125" style="80" customWidth="1"/>
    <col min="7942" max="7942" width="14.28515625" style="80" customWidth="1"/>
    <col min="7943" max="7943" width="14.140625" style="80" customWidth="1"/>
    <col min="7944" max="7944" width="33" style="80" customWidth="1"/>
    <col min="7945" max="7945" width="11" style="80" customWidth="1"/>
    <col min="7946" max="7946" width="11.140625" style="80" customWidth="1"/>
    <col min="7947" max="7948" width="13.42578125" style="80" customWidth="1"/>
    <col min="7949" max="7949" width="14" style="80" customWidth="1"/>
    <col min="7950" max="8192" width="9.140625" style="80"/>
    <col min="8193" max="8193" width="43.85546875" style="80" customWidth="1"/>
    <col min="8194" max="8194" width="19.5703125" style="80" customWidth="1"/>
    <col min="8195" max="8195" width="14.28515625" style="80" customWidth="1"/>
    <col min="8196" max="8196" width="16.42578125" style="80" customWidth="1"/>
    <col min="8197" max="8197" width="15.42578125" style="80" customWidth="1"/>
    <col min="8198" max="8198" width="14.28515625" style="80" customWidth="1"/>
    <col min="8199" max="8199" width="14.140625" style="80" customWidth="1"/>
    <col min="8200" max="8200" width="33" style="80" customWidth="1"/>
    <col min="8201" max="8201" width="11" style="80" customWidth="1"/>
    <col min="8202" max="8202" width="11.140625" style="80" customWidth="1"/>
    <col min="8203" max="8204" width="13.42578125" style="80" customWidth="1"/>
    <col min="8205" max="8205" width="14" style="80" customWidth="1"/>
    <col min="8206" max="8448" width="9.140625" style="80"/>
    <col min="8449" max="8449" width="43.85546875" style="80" customWidth="1"/>
    <col min="8450" max="8450" width="19.5703125" style="80" customWidth="1"/>
    <col min="8451" max="8451" width="14.28515625" style="80" customWidth="1"/>
    <col min="8452" max="8452" width="16.42578125" style="80" customWidth="1"/>
    <col min="8453" max="8453" width="15.42578125" style="80" customWidth="1"/>
    <col min="8454" max="8454" width="14.28515625" style="80" customWidth="1"/>
    <col min="8455" max="8455" width="14.140625" style="80" customWidth="1"/>
    <col min="8456" max="8456" width="33" style="80" customWidth="1"/>
    <col min="8457" max="8457" width="11" style="80" customWidth="1"/>
    <col min="8458" max="8458" width="11.140625" style="80" customWidth="1"/>
    <col min="8459" max="8460" width="13.42578125" style="80" customWidth="1"/>
    <col min="8461" max="8461" width="14" style="80" customWidth="1"/>
    <col min="8462" max="8704" width="9.140625" style="80"/>
    <col min="8705" max="8705" width="43.85546875" style="80" customWidth="1"/>
    <col min="8706" max="8706" width="19.5703125" style="80" customWidth="1"/>
    <col min="8707" max="8707" width="14.28515625" style="80" customWidth="1"/>
    <col min="8708" max="8708" width="16.42578125" style="80" customWidth="1"/>
    <col min="8709" max="8709" width="15.42578125" style="80" customWidth="1"/>
    <col min="8710" max="8710" width="14.28515625" style="80" customWidth="1"/>
    <col min="8711" max="8711" width="14.140625" style="80" customWidth="1"/>
    <col min="8712" max="8712" width="33" style="80" customWidth="1"/>
    <col min="8713" max="8713" width="11" style="80" customWidth="1"/>
    <col min="8714" max="8714" width="11.140625" style="80" customWidth="1"/>
    <col min="8715" max="8716" width="13.42578125" style="80" customWidth="1"/>
    <col min="8717" max="8717" width="14" style="80" customWidth="1"/>
    <col min="8718" max="8960" width="9.140625" style="80"/>
    <col min="8961" max="8961" width="43.85546875" style="80" customWidth="1"/>
    <col min="8962" max="8962" width="19.5703125" style="80" customWidth="1"/>
    <col min="8963" max="8963" width="14.28515625" style="80" customWidth="1"/>
    <col min="8964" max="8964" width="16.42578125" style="80" customWidth="1"/>
    <col min="8965" max="8965" width="15.42578125" style="80" customWidth="1"/>
    <col min="8966" max="8966" width="14.28515625" style="80" customWidth="1"/>
    <col min="8967" max="8967" width="14.140625" style="80" customWidth="1"/>
    <col min="8968" max="8968" width="33" style="80" customWidth="1"/>
    <col min="8969" max="8969" width="11" style="80" customWidth="1"/>
    <col min="8970" max="8970" width="11.140625" style="80" customWidth="1"/>
    <col min="8971" max="8972" width="13.42578125" style="80" customWidth="1"/>
    <col min="8973" max="8973" width="14" style="80" customWidth="1"/>
    <col min="8974" max="9216" width="9.140625" style="80"/>
    <col min="9217" max="9217" width="43.85546875" style="80" customWidth="1"/>
    <col min="9218" max="9218" width="19.5703125" style="80" customWidth="1"/>
    <col min="9219" max="9219" width="14.28515625" style="80" customWidth="1"/>
    <col min="9220" max="9220" width="16.42578125" style="80" customWidth="1"/>
    <col min="9221" max="9221" width="15.42578125" style="80" customWidth="1"/>
    <col min="9222" max="9222" width="14.28515625" style="80" customWidth="1"/>
    <col min="9223" max="9223" width="14.140625" style="80" customWidth="1"/>
    <col min="9224" max="9224" width="33" style="80" customWidth="1"/>
    <col min="9225" max="9225" width="11" style="80" customWidth="1"/>
    <col min="9226" max="9226" width="11.140625" style="80" customWidth="1"/>
    <col min="9227" max="9228" width="13.42578125" style="80" customWidth="1"/>
    <col min="9229" max="9229" width="14" style="80" customWidth="1"/>
    <col min="9230" max="9472" width="9.140625" style="80"/>
    <col min="9473" max="9473" width="43.85546875" style="80" customWidth="1"/>
    <col min="9474" max="9474" width="19.5703125" style="80" customWidth="1"/>
    <col min="9475" max="9475" width="14.28515625" style="80" customWidth="1"/>
    <col min="9476" max="9476" width="16.42578125" style="80" customWidth="1"/>
    <col min="9477" max="9477" width="15.42578125" style="80" customWidth="1"/>
    <col min="9478" max="9478" width="14.28515625" style="80" customWidth="1"/>
    <col min="9479" max="9479" width="14.140625" style="80" customWidth="1"/>
    <col min="9480" max="9480" width="33" style="80" customWidth="1"/>
    <col min="9481" max="9481" width="11" style="80" customWidth="1"/>
    <col min="9482" max="9482" width="11.140625" style="80" customWidth="1"/>
    <col min="9483" max="9484" width="13.42578125" style="80" customWidth="1"/>
    <col min="9485" max="9485" width="14" style="80" customWidth="1"/>
    <col min="9486" max="9728" width="9.140625" style="80"/>
    <col min="9729" max="9729" width="43.85546875" style="80" customWidth="1"/>
    <col min="9730" max="9730" width="19.5703125" style="80" customWidth="1"/>
    <col min="9731" max="9731" width="14.28515625" style="80" customWidth="1"/>
    <col min="9732" max="9732" width="16.42578125" style="80" customWidth="1"/>
    <col min="9733" max="9733" width="15.42578125" style="80" customWidth="1"/>
    <col min="9734" max="9734" width="14.28515625" style="80" customWidth="1"/>
    <col min="9735" max="9735" width="14.140625" style="80" customWidth="1"/>
    <col min="9736" max="9736" width="33" style="80" customWidth="1"/>
    <col min="9737" max="9737" width="11" style="80" customWidth="1"/>
    <col min="9738" max="9738" width="11.140625" style="80" customWidth="1"/>
    <col min="9739" max="9740" width="13.42578125" style="80" customWidth="1"/>
    <col min="9741" max="9741" width="14" style="80" customWidth="1"/>
    <col min="9742" max="9984" width="9.140625" style="80"/>
    <col min="9985" max="9985" width="43.85546875" style="80" customWidth="1"/>
    <col min="9986" max="9986" width="19.5703125" style="80" customWidth="1"/>
    <col min="9987" max="9987" width="14.28515625" style="80" customWidth="1"/>
    <col min="9988" max="9988" width="16.42578125" style="80" customWidth="1"/>
    <col min="9989" max="9989" width="15.42578125" style="80" customWidth="1"/>
    <col min="9990" max="9990" width="14.28515625" style="80" customWidth="1"/>
    <col min="9991" max="9991" width="14.140625" style="80" customWidth="1"/>
    <col min="9992" max="9992" width="33" style="80" customWidth="1"/>
    <col min="9993" max="9993" width="11" style="80" customWidth="1"/>
    <col min="9994" max="9994" width="11.140625" style="80" customWidth="1"/>
    <col min="9995" max="9996" width="13.42578125" style="80" customWidth="1"/>
    <col min="9997" max="9997" width="14" style="80" customWidth="1"/>
    <col min="9998" max="10240" width="9.140625" style="80"/>
    <col min="10241" max="10241" width="43.85546875" style="80" customWidth="1"/>
    <col min="10242" max="10242" width="19.5703125" style="80" customWidth="1"/>
    <col min="10243" max="10243" width="14.28515625" style="80" customWidth="1"/>
    <col min="10244" max="10244" width="16.42578125" style="80" customWidth="1"/>
    <col min="10245" max="10245" width="15.42578125" style="80" customWidth="1"/>
    <col min="10246" max="10246" width="14.28515625" style="80" customWidth="1"/>
    <col min="10247" max="10247" width="14.140625" style="80" customWidth="1"/>
    <col min="10248" max="10248" width="33" style="80" customWidth="1"/>
    <col min="10249" max="10249" width="11" style="80" customWidth="1"/>
    <col min="10250" max="10250" width="11.140625" style="80" customWidth="1"/>
    <col min="10251" max="10252" width="13.42578125" style="80" customWidth="1"/>
    <col min="10253" max="10253" width="14" style="80" customWidth="1"/>
    <col min="10254" max="10496" width="9.140625" style="80"/>
    <col min="10497" max="10497" width="43.85546875" style="80" customWidth="1"/>
    <col min="10498" max="10498" width="19.5703125" style="80" customWidth="1"/>
    <col min="10499" max="10499" width="14.28515625" style="80" customWidth="1"/>
    <col min="10500" max="10500" width="16.42578125" style="80" customWidth="1"/>
    <col min="10501" max="10501" width="15.42578125" style="80" customWidth="1"/>
    <col min="10502" max="10502" width="14.28515625" style="80" customWidth="1"/>
    <col min="10503" max="10503" width="14.140625" style="80" customWidth="1"/>
    <col min="10504" max="10504" width="33" style="80" customWidth="1"/>
    <col min="10505" max="10505" width="11" style="80" customWidth="1"/>
    <col min="10506" max="10506" width="11.140625" style="80" customWidth="1"/>
    <col min="10507" max="10508" width="13.42578125" style="80" customWidth="1"/>
    <col min="10509" max="10509" width="14" style="80" customWidth="1"/>
    <col min="10510" max="10752" width="9.140625" style="80"/>
    <col min="10753" max="10753" width="43.85546875" style="80" customWidth="1"/>
    <col min="10754" max="10754" width="19.5703125" style="80" customWidth="1"/>
    <col min="10755" max="10755" width="14.28515625" style="80" customWidth="1"/>
    <col min="10756" max="10756" width="16.42578125" style="80" customWidth="1"/>
    <col min="10757" max="10757" width="15.42578125" style="80" customWidth="1"/>
    <col min="10758" max="10758" width="14.28515625" style="80" customWidth="1"/>
    <col min="10759" max="10759" width="14.140625" style="80" customWidth="1"/>
    <col min="10760" max="10760" width="33" style="80" customWidth="1"/>
    <col min="10761" max="10761" width="11" style="80" customWidth="1"/>
    <col min="10762" max="10762" width="11.140625" style="80" customWidth="1"/>
    <col min="10763" max="10764" width="13.42578125" style="80" customWidth="1"/>
    <col min="10765" max="10765" width="14" style="80" customWidth="1"/>
    <col min="10766" max="11008" width="9.140625" style="80"/>
    <col min="11009" max="11009" width="43.85546875" style="80" customWidth="1"/>
    <col min="11010" max="11010" width="19.5703125" style="80" customWidth="1"/>
    <col min="11011" max="11011" width="14.28515625" style="80" customWidth="1"/>
    <col min="11012" max="11012" width="16.42578125" style="80" customWidth="1"/>
    <col min="11013" max="11013" width="15.42578125" style="80" customWidth="1"/>
    <col min="11014" max="11014" width="14.28515625" style="80" customWidth="1"/>
    <col min="11015" max="11015" width="14.140625" style="80" customWidth="1"/>
    <col min="11016" max="11016" width="33" style="80" customWidth="1"/>
    <col min="11017" max="11017" width="11" style="80" customWidth="1"/>
    <col min="11018" max="11018" width="11.140625" style="80" customWidth="1"/>
    <col min="11019" max="11020" width="13.42578125" style="80" customWidth="1"/>
    <col min="11021" max="11021" width="14" style="80" customWidth="1"/>
    <col min="11022" max="11264" width="9.140625" style="80"/>
    <col min="11265" max="11265" width="43.85546875" style="80" customWidth="1"/>
    <col min="11266" max="11266" width="19.5703125" style="80" customWidth="1"/>
    <col min="11267" max="11267" width="14.28515625" style="80" customWidth="1"/>
    <col min="11268" max="11268" width="16.42578125" style="80" customWidth="1"/>
    <col min="11269" max="11269" width="15.42578125" style="80" customWidth="1"/>
    <col min="11270" max="11270" width="14.28515625" style="80" customWidth="1"/>
    <col min="11271" max="11271" width="14.140625" style="80" customWidth="1"/>
    <col min="11272" max="11272" width="33" style="80" customWidth="1"/>
    <col min="11273" max="11273" width="11" style="80" customWidth="1"/>
    <col min="11274" max="11274" width="11.140625" style="80" customWidth="1"/>
    <col min="11275" max="11276" width="13.42578125" style="80" customWidth="1"/>
    <col min="11277" max="11277" width="14" style="80" customWidth="1"/>
    <col min="11278" max="11520" width="9.140625" style="80"/>
    <col min="11521" max="11521" width="43.85546875" style="80" customWidth="1"/>
    <col min="11522" max="11522" width="19.5703125" style="80" customWidth="1"/>
    <col min="11523" max="11523" width="14.28515625" style="80" customWidth="1"/>
    <col min="11524" max="11524" width="16.42578125" style="80" customWidth="1"/>
    <col min="11525" max="11525" width="15.42578125" style="80" customWidth="1"/>
    <col min="11526" max="11526" width="14.28515625" style="80" customWidth="1"/>
    <col min="11527" max="11527" width="14.140625" style="80" customWidth="1"/>
    <col min="11528" max="11528" width="33" style="80" customWidth="1"/>
    <col min="11529" max="11529" width="11" style="80" customWidth="1"/>
    <col min="11530" max="11530" width="11.140625" style="80" customWidth="1"/>
    <col min="11531" max="11532" width="13.42578125" style="80" customWidth="1"/>
    <col min="11533" max="11533" width="14" style="80" customWidth="1"/>
    <col min="11534" max="11776" width="9.140625" style="80"/>
    <col min="11777" max="11777" width="43.85546875" style="80" customWidth="1"/>
    <col min="11778" max="11778" width="19.5703125" style="80" customWidth="1"/>
    <col min="11779" max="11779" width="14.28515625" style="80" customWidth="1"/>
    <col min="11780" max="11780" width="16.42578125" style="80" customWidth="1"/>
    <col min="11781" max="11781" width="15.42578125" style="80" customWidth="1"/>
    <col min="11782" max="11782" width="14.28515625" style="80" customWidth="1"/>
    <col min="11783" max="11783" width="14.140625" style="80" customWidth="1"/>
    <col min="11784" max="11784" width="33" style="80" customWidth="1"/>
    <col min="11785" max="11785" width="11" style="80" customWidth="1"/>
    <col min="11786" max="11786" width="11.140625" style="80" customWidth="1"/>
    <col min="11787" max="11788" width="13.42578125" style="80" customWidth="1"/>
    <col min="11789" max="11789" width="14" style="80" customWidth="1"/>
    <col min="11790" max="12032" width="9.140625" style="80"/>
    <col min="12033" max="12033" width="43.85546875" style="80" customWidth="1"/>
    <col min="12034" max="12034" width="19.5703125" style="80" customWidth="1"/>
    <col min="12035" max="12035" width="14.28515625" style="80" customWidth="1"/>
    <col min="12036" max="12036" width="16.42578125" style="80" customWidth="1"/>
    <col min="12037" max="12037" width="15.42578125" style="80" customWidth="1"/>
    <col min="12038" max="12038" width="14.28515625" style="80" customWidth="1"/>
    <col min="12039" max="12039" width="14.140625" style="80" customWidth="1"/>
    <col min="12040" max="12040" width="33" style="80" customWidth="1"/>
    <col min="12041" max="12041" width="11" style="80" customWidth="1"/>
    <col min="12042" max="12042" width="11.140625" style="80" customWidth="1"/>
    <col min="12043" max="12044" width="13.42578125" style="80" customWidth="1"/>
    <col min="12045" max="12045" width="14" style="80" customWidth="1"/>
    <col min="12046" max="12288" width="9.140625" style="80"/>
    <col min="12289" max="12289" width="43.85546875" style="80" customWidth="1"/>
    <col min="12290" max="12290" width="19.5703125" style="80" customWidth="1"/>
    <col min="12291" max="12291" width="14.28515625" style="80" customWidth="1"/>
    <col min="12292" max="12292" width="16.42578125" style="80" customWidth="1"/>
    <col min="12293" max="12293" width="15.42578125" style="80" customWidth="1"/>
    <col min="12294" max="12294" width="14.28515625" style="80" customWidth="1"/>
    <col min="12295" max="12295" width="14.140625" style="80" customWidth="1"/>
    <col min="12296" max="12296" width="33" style="80" customWidth="1"/>
    <col min="12297" max="12297" width="11" style="80" customWidth="1"/>
    <col min="12298" max="12298" width="11.140625" style="80" customWidth="1"/>
    <col min="12299" max="12300" width="13.42578125" style="80" customWidth="1"/>
    <col min="12301" max="12301" width="14" style="80" customWidth="1"/>
    <col min="12302" max="12544" width="9.140625" style="80"/>
    <col min="12545" max="12545" width="43.85546875" style="80" customWidth="1"/>
    <col min="12546" max="12546" width="19.5703125" style="80" customWidth="1"/>
    <col min="12547" max="12547" width="14.28515625" style="80" customWidth="1"/>
    <col min="12548" max="12548" width="16.42578125" style="80" customWidth="1"/>
    <col min="12549" max="12549" width="15.42578125" style="80" customWidth="1"/>
    <col min="12550" max="12550" width="14.28515625" style="80" customWidth="1"/>
    <col min="12551" max="12551" width="14.140625" style="80" customWidth="1"/>
    <col min="12552" max="12552" width="33" style="80" customWidth="1"/>
    <col min="12553" max="12553" width="11" style="80" customWidth="1"/>
    <col min="12554" max="12554" width="11.140625" style="80" customWidth="1"/>
    <col min="12555" max="12556" width="13.42578125" style="80" customWidth="1"/>
    <col min="12557" max="12557" width="14" style="80" customWidth="1"/>
    <col min="12558" max="12800" width="9.140625" style="80"/>
    <col min="12801" max="12801" width="43.85546875" style="80" customWidth="1"/>
    <col min="12802" max="12802" width="19.5703125" style="80" customWidth="1"/>
    <col min="12803" max="12803" width="14.28515625" style="80" customWidth="1"/>
    <col min="12804" max="12804" width="16.42578125" style="80" customWidth="1"/>
    <col min="12805" max="12805" width="15.42578125" style="80" customWidth="1"/>
    <col min="12806" max="12806" width="14.28515625" style="80" customWidth="1"/>
    <col min="12807" max="12807" width="14.140625" style="80" customWidth="1"/>
    <col min="12808" max="12808" width="33" style="80" customWidth="1"/>
    <col min="12809" max="12809" width="11" style="80" customWidth="1"/>
    <col min="12810" max="12810" width="11.140625" style="80" customWidth="1"/>
    <col min="12811" max="12812" width="13.42578125" style="80" customWidth="1"/>
    <col min="12813" max="12813" width="14" style="80" customWidth="1"/>
    <col min="12814" max="13056" width="9.140625" style="80"/>
    <col min="13057" max="13057" width="43.85546875" style="80" customWidth="1"/>
    <col min="13058" max="13058" width="19.5703125" style="80" customWidth="1"/>
    <col min="13059" max="13059" width="14.28515625" style="80" customWidth="1"/>
    <col min="13060" max="13060" width="16.42578125" style="80" customWidth="1"/>
    <col min="13061" max="13061" width="15.42578125" style="80" customWidth="1"/>
    <col min="13062" max="13062" width="14.28515625" style="80" customWidth="1"/>
    <col min="13063" max="13063" width="14.140625" style="80" customWidth="1"/>
    <col min="13064" max="13064" width="33" style="80" customWidth="1"/>
    <col min="13065" max="13065" width="11" style="80" customWidth="1"/>
    <col min="13066" max="13066" width="11.140625" style="80" customWidth="1"/>
    <col min="13067" max="13068" width="13.42578125" style="80" customWidth="1"/>
    <col min="13069" max="13069" width="14" style="80" customWidth="1"/>
    <col min="13070" max="13312" width="9.140625" style="80"/>
    <col min="13313" max="13313" width="43.85546875" style="80" customWidth="1"/>
    <col min="13314" max="13314" width="19.5703125" style="80" customWidth="1"/>
    <col min="13315" max="13315" width="14.28515625" style="80" customWidth="1"/>
    <col min="13316" max="13316" width="16.42578125" style="80" customWidth="1"/>
    <col min="13317" max="13317" width="15.42578125" style="80" customWidth="1"/>
    <col min="13318" max="13318" width="14.28515625" style="80" customWidth="1"/>
    <col min="13319" max="13319" width="14.140625" style="80" customWidth="1"/>
    <col min="13320" max="13320" width="33" style="80" customWidth="1"/>
    <col min="13321" max="13321" width="11" style="80" customWidth="1"/>
    <col min="13322" max="13322" width="11.140625" style="80" customWidth="1"/>
    <col min="13323" max="13324" width="13.42578125" style="80" customWidth="1"/>
    <col min="13325" max="13325" width="14" style="80" customWidth="1"/>
    <col min="13326" max="13568" width="9.140625" style="80"/>
    <col min="13569" max="13569" width="43.85546875" style="80" customWidth="1"/>
    <col min="13570" max="13570" width="19.5703125" style="80" customWidth="1"/>
    <col min="13571" max="13571" width="14.28515625" style="80" customWidth="1"/>
    <col min="13572" max="13572" width="16.42578125" style="80" customWidth="1"/>
    <col min="13573" max="13573" width="15.42578125" style="80" customWidth="1"/>
    <col min="13574" max="13574" width="14.28515625" style="80" customWidth="1"/>
    <col min="13575" max="13575" width="14.140625" style="80" customWidth="1"/>
    <col min="13576" max="13576" width="33" style="80" customWidth="1"/>
    <col min="13577" max="13577" width="11" style="80" customWidth="1"/>
    <col min="13578" max="13578" width="11.140625" style="80" customWidth="1"/>
    <col min="13579" max="13580" width="13.42578125" style="80" customWidth="1"/>
    <col min="13581" max="13581" width="14" style="80" customWidth="1"/>
    <col min="13582" max="13824" width="9.140625" style="80"/>
    <col min="13825" max="13825" width="43.85546875" style="80" customWidth="1"/>
    <col min="13826" max="13826" width="19.5703125" style="80" customWidth="1"/>
    <col min="13827" max="13827" width="14.28515625" style="80" customWidth="1"/>
    <col min="13828" max="13828" width="16.42578125" style="80" customWidth="1"/>
    <col min="13829" max="13829" width="15.42578125" style="80" customWidth="1"/>
    <col min="13830" max="13830" width="14.28515625" style="80" customWidth="1"/>
    <col min="13831" max="13831" width="14.140625" style="80" customWidth="1"/>
    <col min="13832" max="13832" width="33" style="80" customWidth="1"/>
    <col min="13833" max="13833" width="11" style="80" customWidth="1"/>
    <col min="13834" max="13834" width="11.140625" style="80" customWidth="1"/>
    <col min="13835" max="13836" width="13.42578125" style="80" customWidth="1"/>
    <col min="13837" max="13837" width="14" style="80" customWidth="1"/>
    <col min="13838" max="14080" width="9.140625" style="80"/>
    <col min="14081" max="14081" width="43.85546875" style="80" customWidth="1"/>
    <col min="14082" max="14082" width="19.5703125" style="80" customWidth="1"/>
    <col min="14083" max="14083" width="14.28515625" style="80" customWidth="1"/>
    <col min="14084" max="14084" width="16.42578125" style="80" customWidth="1"/>
    <col min="14085" max="14085" width="15.42578125" style="80" customWidth="1"/>
    <col min="14086" max="14086" width="14.28515625" style="80" customWidth="1"/>
    <col min="14087" max="14087" width="14.140625" style="80" customWidth="1"/>
    <col min="14088" max="14088" width="33" style="80" customWidth="1"/>
    <col min="14089" max="14089" width="11" style="80" customWidth="1"/>
    <col min="14090" max="14090" width="11.140625" style="80" customWidth="1"/>
    <col min="14091" max="14092" width="13.42578125" style="80" customWidth="1"/>
    <col min="14093" max="14093" width="14" style="80" customWidth="1"/>
    <col min="14094" max="14336" width="9.140625" style="80"/>
    <col min="14337" max="14337" width="43.85546875" style="80" customWidth="1"/>
    <col min="14338" max="14338" width="19.5703125" style="80" customWidth="1"/>
    <col min="14339" max="14339" width="14.28515625" style="80" customWidth="1"/>
    <col min="14340" max="14340" width="16.42578125" style="80" customWidth="1"/>
    <col min="14341" max="14341" width="15.42578125" style="80" customWidth="1"/>
    <col min="14342" max="14342" width="14.28515625" style="80" customWidth="1"/>
    <col min="14343" max="14343" width="14.140625" style="80" customWidth="1"/>
    <col min="14344" max="14344" width="33" style="80" customWidth="1"/>
    <col min="14345" max="14345" width="11" style="80" customWidth="1"/>
    <col min="14346" max="14346" width="11.140625" style="80" customWidth="1"/>
    <col min="14347" max="14348" width="13.42578125" style="80" customWidth="1"/>
    <col min="14349" max="14349" width="14" style="80" customWidth="1"/>
    <col min="14350" max="14592" width="9.140625" style="80"/>
    <col min="14593" max="14593" width="43.85546875" style="80" customWidth="1"/>
    <col min="14594" max="14594" width="19.5703125" style="80" customWidth="1"/>
    <col min="14595" max="14595" width="14.28515625" style="80" customWidth="1"/>
    <col min="14596" max="14596" width="16.42578125" style="80" customWidth="1"/>
    <col min="14597" max="14597" width="15.42578125" style="80" customWidth="1"/>
    <col min="14598" max="14598" width="14.28515625" style="80" customWidth="1"/>
    <col min="14599" max="14599" width="14.140625" style="80" customWidth="1"/>
    <col min="14600" max="14600" width="33" style="80" customWidth="1"/>
    <col min="14601" max="14601" width="11" style="80" customWidth="1"/>
    <col min="14602" max="14602" width="11.140625" style="80" customWidth="1"/>
    <col min="14603" max="14604" width="13.42578125" style="80" customWidth="1"/>
    <col min="14605" max="14605" width="14" style="80" customWidth="1"/>
    <col min="14606" max="14848" width="9.140625" style="80"/>
    <col min="14849" max="14849" width="43.85546875" style="80" customWidth="1"/>
    <col min="14850" max="14850" width="19.5703125" style="80" customWidth="1"/>
    <col min="14851" max="14851" width="14.28515625" style="80" customWidth="1"/>
    <col min="14852" max="14852" width="16.42578125" style="80" customWidth="1"/>
    <col min="14853" max="14853" width="15.42578125" style="80" customWidth="1"/>
    <col min="14854" max="14854" width="14.28515625" style="80" customWidth="1"/>
    <col min="14855" max="14855" width="14.140625" style="80" customWidth="1"/>
    <col min="14856" max="14856" width="33" style="80" customWidth="1"/>
    <col min="14857" max="14857" width="11" style="80" customWidth="1"/>
    <col min="14858" max="14858" width="11.140625" style="80" customWidth="1"/>
    <col min="14859" max="14860" width="13.42578125" style="80" customWidth="1"/>
    <col min="14861" max="14861" width="14" style="80" customWidth="1"/>
    <col min="14862" max="15104" width="9.140625" style="80"/>
    <col min="15105" max="15105" width="43.85546875" style="80" customWidth="1"/>
    <col min="15106" max="15106" width="19.5703125" style="80" customWidth="1"/>
    <col min="15107" max="15107" width="14.28515625" style="80" customWidth="1"/>
    <col min="15108" max="15108" width="16.42578125" style="80" customWidth="1"/>
    <col min="15109" max="15109" width="15.42578125" style="80" customWidth="1"/>
    <col min="15110" max="15110" width="14.28515625" style="80" customWidth="1"/>
    <col min="15111" max="15111" width="14.140625" style="80" customWidth="1"/>
    <col min="15112" max="15112" width="33" style="80" customWidth="1"/>
    <col min="15113" max="15113" width="11" style="80" customWidth="1"/>
    <col min="15114" max="15114" width="11.140625" style="80" customWidth="1"/>
    <col min="15115" max="15116" width="13.42578125" style="80" customWidth="1"/>
    <col min="15117" max="15117" width="14" style="80" customWidth="1"/>
    <col min="15118" max="15360" width="9.140625" style="80"/>
    <col min="15361" max="15361" width="43.85546875" style="80" customWidth="1"/>
    <col min="15362" max="15362" width="19.5703125" style="80" customWidth="1"/>
    <col min="15363" max="15363" width="14.28515625" style="80" customWidth="1"/>
    <col min="15364" max="15364" width="16.42578125" style="80" customWidth="1"/>
    <col min="15365" max="15365" width="15.42578125" style="80" customWidth="1"/>
    <col min="15366" max="15366" width="14.28515625" style="80" customWidth="1"/>
    <col min="15367" max="15367" width="14.140625" style="80" customWidth="1"/>
    <col min="15368" max="15368" width="33" style="80" customWidth="1"/>
    <col min="15369" max="15369" width="11" style="80" customWidth="1"/>
    <col min="15370" max="15370" width="11.140625" style="80" customWidth="1"/>
    <col min="15371" max="15372" width="13.42578125" style="80" customWidth="1"/>
    <col min="15373" max="15373" width="14" style="80" customWidth="1"/>
    <col min="15374" max="15616" width="9.140625" style="80"/>
    <col min="15617" max="15617" width="43.85546875" style="80" customWidth="1"/>
    <col min="15618" max="15618" width="19.5703125" style="80" customWidth="1"/>
    <col min="15619" max="15619" width="14.28515625" style="80" customWidth="1"/>
    <col min="15620" max="15620" width="16.42578125" style="80" customWidth="1"/>
    <col min="15621" max="15621" width="15.42578125" style="80" customWidth="1"/>
    <col min="15622" max="15622" width="14.28515625" style="80" customWidth="1"/>
    <col min="15623" max="15623" width="14.140625" style="80" customWidth="1"/>
    <col min="15624" max="15624" width="33" style="80" customWidth="1"/>
    <col min="15625" max="15625" width="11" style="80" customWidth="1"/>
    <col min="15626" max="15626" width="11.140625" style="80" customWidth="1"/>
    <col min="15627" max="15628" width="13.42578125" style="80" customWidth="1"/>
    <col min="15629" max="15629" width="14" style="80" customWidth="1"/>
    <col min="15630" max="15872" width="9.140625" style="80"/>
    <col min="15873" max="15873" width="43.85546875" style="80" customWidth="1"/>
    <col min="15874" max="15874" width="19.5703125" style="80" customWidth="1"/>
    <col min="15875" max="15875" width="14.28515625" style="80" customWidth="1"/>
    <col min="15876" max="15876" width="16.42578125" style="80" customWidth="1"/>
    <col min="15877" max="15877" width="15.42578125" style="80" customWidth="1"/>
    <col min="15878" max="15878" width="14.28515625" style="80" customWidth="1"/>
    <col min="15879" max="15879" width="14.140625" style="80" customWidth="1"/>
    <col min="15880" max="15880" width="33" style="80" customWidth="1"/>
    <col min="15881" max="15881" width="11" style="80" customWidth="1"/>
    <col min="15882" max="15882" width="11.140625" style="80" customWidth="1"/>
    <col min="15883" max="15884" width="13.42578125" style="80" customWidth="1"/>
    <col min="15885" max="15885" width="14" style="80" customWidth="1"/>
    <col min="15886" max="16128" width="9.140625" style="80"/>
    <col min="16129" max="16129" width="43.85546875" style="80" customWidth="1"/>
    <col min="16130" max="16130" width="19.5703125" style="80" customWidth="1"/>
    <col min="16131" max="16131" width="14.28515625" style="80" customWidth="1"/>
    <col min="16132" max="16132" width="16.42578125" style="80" customWidth="1"/>
    <col min="16133" max="16133" width="15.42578125" style="80" customWidth="1"/>
    <col min="16134" max="16134" width="14.28515625" style="80" customWidth="1"/>
    <col min="16135" max="16135" width="14.140625" style="80" customWidth="1"/>
    <col min="16136" max="16136" width="33" style="80" customWidth="1"/>
    <col min="16137" max="16137" width="11" style="80" customWidth="1"/>
    <col min="16138" max="16138" width="11.140625" style="80" customWidth="1"/>
    <col min="16139" max="16140" width="13.42578125" style="80" customWidth="1"/>
    <col min="16141" max="16141" width="14" style="80" customWidth="1"/>
    <col min="16142" max="16384" width="9.140625" style="80"/>
  </cols>
  <sheetData>
    <row r="1" spans="1:9" s="74" customFormat="1" ht="12">
      <c r="A1" s="719"/>
      <c r="B1" s="719"/>
      <c r="C1" s="720"/>
      <c r="D1" s="720"/>
      <c r="E1" s="720"/>
      <c r="F1" s="720"/>
      <c r="G1" s="721" t="s">
        <v>221</v>
      </c>
      <c r="I1" s="722"/>
    </row>
    <row r="2" spans="1:9" s="74" customFormat="1" ht="12">
      <c r="A2" s="719"/>
      <c r="B2" s="719"/>
      <c r="C2" s="720"/>
      <c r="D2" s="720"/>
      <c r="E2" s="720"/>
      <c r="F2" s="720"/>
      <c r="G2" s="721" t="s">
        <v>222</v>
      </c>
      <c r="I2" s="722"/>
    </row>
    <row r="3" spans="1:9" s="74" customFormat="1" ht="12">
      <c r="A3" s="719"/>
      <c r="B3" s="719"/>
      <c r="C3" s="720"/>
      <c r="D3" s="720"/>
      <c r="E3" s="720"/>
      <c r="F3" s="720"/>
      <c r="G3" s="721" t="s">
        <v>223</v>
      </c>
      <c r="I3" s="722"/>
    </row>
    <row r="4" spans="1:9" s="74" customFormat="1" ht="12">
      <c r="A4" s="719"/>
      <c r="B4" s="719"/>
      <c r="C4" s="720"/>
      <c r="D4" s="720"/>
      <c r="E4" s="720"/>
      <c r="F4" s="720"/>
      <c r="G4" s="721" t="s">
        <v>224</v>
      </c>
      <c r="I4" s="722"/>
    </row>
    <row r="5" spans="1:9" s="74" customFormat="1" ht="12">
      <c r="A5" s="719"/>
      <c r="B5" s="76"/>
      <c r="C5" s="720"/>
      <c r="D5" s="720"/>
      <c r="E5" s="720"/>
      <c r="F5" s="720"/>
      <c r="G5" s="721" t="s">
        <v>225</v>
      </c>
      <c r="I5" s="722"/>
    </row>
    <row r="6" spans="1:9" s="74" customFormat="1">
      <c r="A6" s="723"/>
      <c r="B6" s="78"/>
      <c r="C6" s="724"/>
      <c r="D6" s="724"/>
      <c r="E6" s="724"/>
      <c r="F6" s="454"/>
      <c r="G6" s="454"/>
      <c r="I6" s="722"/>
    </row>
    <row r="7" spans="1:9" s="74" customFormat="1">
      <c r="A7" s="723"/>
      <c r="B7" s="78"/>
      <c r="C7" s="724"/>
      <c r="D7" s="724"/>
      <c r="E7" s="454"/>
      <c r="F7" s="454"/>
      <c r="G7" s="725" t="s">
        <v>226</v>
      </c>
      <c r="I7" s="722"/>
    </row>
    <row r="8" spans="1:9" s="74" customFormat="1">
      <c r="A8" s="723"/>
      <c r="B8" s="78"/>
      <c r="C8" s="726"/>
      <c r="D8" s="454"/>
      <c r="E8" s="726"/>
      <c r="F8" s="724"/>
      <c r="G8" s="724"/>
      <c r="I8" s="722"/>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ht="13.5" customHeight="1">
      <c r="A13" s="723"/>
      <c r="B13" s="78"/>
      <c r="C13" s="726"/>
      <c r="D13" s="454"/>
      <c r="E13" s="726"/>
      <c r="F13" s="724"/>
      <c r="G13" s="724"/>
      <c r="H13" s="79"/>
    </row>
    <row r="14" spans="1:9" s="83" customFormat="1" ht="15.75">
      <c r="A14" s="359"/>
      <c r="B14" s="359"/>
      <c r="C14" s="359"/>
      <c r="D14" s="359"/>
      <c r="E14" s="359"/>
      <c r="F14" s="359"/>
      <c r="G14" s="359"/>
    </row>
    <row r="15" spans="1:9" ht="15.75">
      <c r="A15" s="1221" t="s">
        <v>2</v>
      </c>
      <c r="B15" s="1221"/>
      <c r="C15" s="1221"/>
      <c r="D15" s="1221"/>
      <c r="E15" s="1221"/>
      <c r="F15" s="1221"/>
      <c r="G15" s="1221"/>
      <c r="H15" s="529"/>
    </row>
    <row r="16" spans="1:9" s="213" customFormat="1" ht="15.75">
      <c r="A16" s="1222" t="s">
        <v>229</v>
      </c>
      <c r="B16" s="1222"/>
      <c r="C16" s="1222"/>
      <c r="D16" s="1222"/>
      <c r="E16" s="1222"/>
      <c r="F16" s="1222"/>
      <c r="G16" s="1222"/>
      <c r="H16" s="530"/>
      <c r="I16" s="212"/>
    </row>
    <row r="17" spans="1:13" s="213" customFormat="1" ht="15.75">
      <c r="A17" s="1223"/>
      <c r="B17" s="1223"/>
      <c r="C17" s="1223"/>
      <c r="D17" s="1223"/>
      <c r="E17" s="1223"/>
      <c r="F17" s="1223"/>
      <c r="G17" s="1223"/>
      <c r="H17" s="531"/>
      <c r="I17" s="212"/>
    </row>
    <row r="18" spans="1:13" ht="15.75">
      <c r="A18" s="1221" t="s">
        <v>28</v>
      </c>
      <c r="B18" s="1221"/>
      <c r="C18" s="1221"/>
      <c r="D18" s="1221"/>
      <c r="E18" s="1221"/>
      <c r="F18" s="1221"/>
      <c r="G18" s="1221"/>
      <c r="H18" s="529"/>
    </row>
    <row r="19" spans="1:13" ht="12.75" customHeight="1">
      <c r="A19" s="465"/>
      <c r="B19" s="465"/>
      <c r="C19" s="727"/>
      <c r="D19" s="727"/>
      <c r="E19" s="727"/>
      <c r="F19" s="727"/>
      <c r="G19" s="727"/>
      <c r="H19" s="287"/>
      <c r="J19" s="283"/>
      <c r="K19" s="283"/>
      <c r="L19" s="283"/>
      <c r="M19" s="283"/>
    </row>
    <row r="20" spans="1:13" s="731" customFormat="1" ht="36.75" customHeight="1">
      <c r="A20" s="1164" t="s">
        <v>440</v>
      </c>
      <c r="B20" s="1164"/>
      <c r="C20" s="1164"/>
      <c r="D20" s="1164"/>
      <c r="E20" s="1164"/>
      <c r="F20" s="1164"/>
      <c r="G20" s="1164"/>
      <c r="H20" s="728"/>
      <c r="I20" s="729"/>
      <c r="J20" s="730"/>
      <c r="K20" s="730"/>
      <c r="L20" s="730"/>
      <c r="M20" s="730"/>
    </row>
    <row r="21" spans="1:13" s="789" customFormat="1" ht="19.5" customHeight="1">
      <c r="A21" s="938" t="s">
        <v>480</v>
      </c>
      <c r="B21" s="938"/>
      <c r="C21" s="938"/>
      <c r="D21" s="938"/>
      <c r="E21" s="938"/>
      <c r="F21" s="938"/>
      <c r="G21" s="938"/>
    </row>
    <row r="22" spans="1:13" s="213" customFormat="1" ht="82.5" customHeight="1">
      <c r="A22" s="1164" t="s">
        <v>135</v>
      </c>
      <c r="B22" s="1164"/>
      <c r="C22" s="1164"/>
      <c r="D22" s="1164"/>
      <c r="E22" s="1164"/>
      <c r="F22" s="1164"/>
      <c r="G22" s="1164"/>
      <c r="H22" s="290"/>
      <c r="I22" s="732"/>
      <c r="J22" s="733"/>
      <c r="K22" s="733"/>
      <c r="L22" s="733"/>
    </row>
    <row r="23" spans="1:13" s="299" customFormat="1" ht="15.75">
      <c r="A23" s="734" t="s">
        <v>359</v>
      </c>
      <c r="B23" s="735"/>
      <c r="C23" s="735"/>
      <c r="D23" s="735"/>
      <c r="E23" s="735"/>
      <c r="F23" s="735"/>
      <c r="G23" s="735"/>
    </row>
    <row r="24" spans="1:13" s="299" customFormat="1" ht="17.25" customHeight="1">
      <c r="A24" s="1224" t="s">
        <v>475</v>
      </c>
      <c r="B24" s="1224"/>
      <c r="C24" s="1224"/>
      <c r="D24" s="1224"/>
      <c r="E24" s="1224"/>
      <c r="F24" s="1224"/>
      <c r="G24" s="1224"/>
    </row>
    <row r="25" spans="1:13" s="299" customFormat="1" ht="30" customHeight="1">
      <c r="A25" s="1187" t="s">
        <v>293</v>
      </c>
      <c r="B25" s="1187"/>
      <c r="C25" s="1187"/>
      <c r="D25" s="1187"/>
      <c r="E25" s="1187"/>
      <c r="F25" s="1187"/>
      <c r="G25" s="1187"/>
    </row>
    <row r="26" spans="1:13" s="299" customFormat="1" ht="15.75">
      <c r="A26" s="359" t="s">
        <v>324</v>
      </c>
      <c r="B26" s="360"/>
      <c r="C26" s="360"/>
      <c r="D26" s="360"/>
      <c r="E26" s="360"/>
      <c r="F26" s="360"/>
      <c r="G26" s="360"/>
    </row>
    <row r="27" spans="1:13" s="299" customFormat="1" ht="18.75" customHeight="1">
      <c r="A27" s="1187" t="s">
        <v>344</v>
      </c>
      <c r="B27" s="1187"/>
      <c r="C27" s="1187"/>
      <c r="D27" s="1187"/>
      <c r="E27" s="1187"/>
      <c r="F27" s="1187"/>
      <c r="G27" s="1187"/>
    </row>
    <row r="28" spans="1:13" ht="40.5" customHeight="1">
      <c r="A28" s="1164" t="s">
        <v>441</v>
      </c>
      <c r="B28" s="1164"/>
      <c r="C28" s="1164"/>
      <c r="D28" s="1164"/>
      <c r="E28" s="1164"/>
      <c r="F28" s="1164"/>
      <c r="G28" s="1164"/>
      <c r="H28" s="229"/>
      <c r="I28" s="736"/>
      <c r="J28" s="82"/>
      <c r="K28" s="82"/>
      <c r="L28" s="82"/>
    </row>
    <row r="29" spans="1:13" s="299" customFormat="1" ht="15.75">
      <c r="A29" s="405" t="s">
        <v>235</v>
      </c>
      <c r="B29" s="406"/>
      <c r="C29" s="406"/>
      <c r="D29" s="406"/>
      <c r="E29" s="406"/>
      <c r="F29" s="406"/>
      <c r="G29" s="406"/>
    </row>
    <row r="30" spans="1:13" s="299" customFormat="1" ht="15" customHeight="1">
      <c r="A30" s="1218" t="s">
        <v>59</v>
      </c>
      <c r="B30" s="1218" t="s">
        <v>7</v>
      </c>
      <c r="C30" s="648" t="s">
        <v>8</v>
      </c>
      <c r="D30" s="648" t="s">
        <v>9</v>
      </c>
      <c r="E30" s="1009" t="s">
        <v>10</v>
      </c>
      <c r="F30" s="1010"/>
      <c r="G30" s="1011"/>
    </row>
    <row r="31" spans="1:13" s="299" customFormat="1" ht="23.25" customHeight="1">
      <c r="A31" s="1218"/>
      <c r="B31" s="1218"/>
      <c r="C31" s="649" t="s">
        <v>11</v>
      </c>
      <c r="D31" s="649" t="s">
        <v>12</v>
      </c>
      <c r="E31" s="649" t="s">
        <v>13</v>
      </c>
      <c r="F31" s="649" t="s">
        <v>14</v>
      </c>
      <c r="G31" s="649" t="s">
        <v>30</v>
      </c>
    </row>
    <row r="32" spans="1:13" s="299" customFormat="1" ht="31.5">
      <c r="A32" s="737" t="s">
        <v>442</v>
      </c>
      <c r="B32" s="284" t="s">
        <v>62</v>
      </c>
      <c r="C32" s="284"/>
      <c r="D32" s="284">
        <v>100</v>
      </c>
      <c r="E32" s="284">
        <v>100</v>
      </c>
      <c r="F32" s="284"/>
      <c r="G32" s="284"/>
    </row>
    <row r="33" spans="1:12" s="731" customFormat="1" ht="33.75" customHeight="1">
      <c r="A33" s="1219" t="s">
        <v>443</v>
      </c>
      <c r="B33" s="1219"/>
      <c r="C33" s="1219"/>
      <c r="D33" s="1219"/>
      <c r="E33" s="1219"/>
      <c r="F33" s="1219"/>
      <c r="G33" s="1219"/>
      <c r="H33" s="728"/>
      <c r="I33" s="729"/>
    </row>
    <row r="34" spans="1:12" s="731" customFormat="1" ht="20.25" customHeight="1">
      <c r="A34" s="1220" t="s">
        <v>5</v>
      </c>
      <c r="B34" s="1220"/>
      <c r="C34" s="1220"/>
      <c r="D34" s="1220"/>
      <c r="E34" s="1220"/>
      <c r="F34" s="1220"/>
      <c r="G34" s="1220"/>
      <c r="H34" s="729"/>
    </row>
    <row r="35" spans="1:12" s="731" customFormat="1" ht="35.25" customHeight="1">
      <c r="A35" s="1216" t="s">
        <v>6</v>
      </c>
      <c r="B35" s="1217" t="s">
        <v>7</v>
      </c>
      <c r="C35" s="284" t="s">
        <v>8</v>
      </c>
      <c r="D35" s="284" t="s">
        <v>9</v>
      </c>
      <c r="E35" s="1217" t="s">
        <v>10</v>
      </c>
      <c r="F35" s="1217"/>
      <c r="G35" s="1217"/>
      <c r="H35" s="729"/>
    </row>
    <row r="36" spans="1:12" s="731" customFormat="1" ht="15.75">
      <c r="A36" s="1216"/>
      <c r="B36" s="1217"/>
      <c r="C36" s="738" t="s">
        <v>11</v>
      </c>
      <c r="D36" s="738" t="s">
        <v>12</v>
      </c>
      <c r="E36" s="738" t="s">
        <v>13</v>
      </c>
      <c r="F36" s="738" t="s">
        <v>14</v>
      </c>
      <c r="G36" s="738" t="s">
        <v>30</v>
      </c>
      <c r="H36" s="729"/>
    </row>
    <row r="37" spans="1:12" s="731" customFormat="1" ht="20.45" customHeight="1">
      <c r="A37" s="739" t="s">
        <v>18</v>
      </c>
      <c r="B37" s="740" t="s">
        <v>16</v>
      </c>
      <c r="C37" s="288"/>
      <c r="D37" s="288">
        <v>30000</v>
      </c>
      <c r="E37" s="288">
        <v>3901.7</v>
      </c>
      <c r="F37" s="284"/>
      <c r="G37" s="284"/>
      <c r="H37" s="741"/>
      <c r="I37" s="730"/>
      <c r="J37" s="730"/>
      <c r="K37" s="730"/>
      <c r="L37" s="730"/>
    </row>
    <row r="38" spans="1:12" s="731" customFormat="1" ht="12.75" customHeight="1">
      <c r="A38" s="1164" t="s">
        <v>444</v>
      </c>
      <c r="B38" s="1164"/>
      <c r="C38" s="1164"/>
      <c r="D38" s="1164"/>
      <c r="E38" s="1164"/>
      <c r="F38" s="1164"/>
      <c r="G38" s="1164"/>
      <c r="H38" s="742"/>
      <c r="I38" s="730"/>
      <c r="J38" s="730"/>
      <c r="K38" s="730"/>
      <c r="L38" s="730"/>
    </row>
    <row r="39" spans="1:12" s="731" customFormat="1" ht="33" customHeight="1">
      <c r="A39" s="1164" t="s">
        <v>445</v>
      </c>
      <c r="B39" s="1164"/>
      <c r="C39" s="1164"/>
      <c r="D39" s="1164"/>
      <c r="E39" s="1164"/>
      <c r="F39" s="1164"/>
      <c r="G39" s="1164"/>
      <c r="H39" s="729"/>
      <c r="I39" s="730"/>
      <c r="J39" s="730"/>
      <c r="K39" s="730"/>
      <c r="L39" s="730"/>
    </row>
    <row r="40" spans="1:12" s="731" customFormat="1" ht="18" customHeight="1">
      <c r="A40" s="1164" t="s">
        <v>279</v>
      </c>
      <c r="B40" s="1164"/>
      <c r="C40" s="1164"/>
      <c r="D40" s="1164"/>
      <c r="E40" s="1164"/>
      <c r="F40" s="1164"/>
      <c r="G40" s="1164"/>
      <c r="H40" s="729"/>
      <c r="I40" s="730"/>
      <c r="J40" s="730"/>
      <c r="K40" s="730"/>
      <c r="L40" s="730"/>
    </row>
    <row r="41" spans="1:12" s="213" customFormat="1" ht="34.5" customHeight="1">
      <c r="A41" s="1164" t="s">
        <v>446</v>
      </c>
      <c r="B41" s="1164"/>
      <c r="C41" s="1164"/>
      <c r="D41" s="1164"/>
      <c r="E41" s="1164"/>
      <c r="F41" s="1164"/>
      <c r="G41" s="1164"/>
      <c r="H41" s="212"/>
      <c r="I41" s="287"/>
      <c r="J41" s="287"/>
      <c r="K41" s="287"/>
      <c r="L41" s="287"/>
    </row>
    <row r="42" spans="1:12" ht="4.5" hidden="1" customHeight="1">
      <c r="A42" s="462"/>
      <c r="B42" s="462"/>
      <c r="C42" s="462"/>
      <c r="D42" s="462"/>
      <c r="E42" s="462"/>
      <c r="F42" s="284"/>
      <c r="G42" s="284"/>
      <c r="H42" s="221"/>
      <c r="I42" s="283"/>
      <c r="J42" s="289"/>
      <c r="K42" s="289"/>
      <c r="L42" s="289"/>
    </row>
    <row r="43" spans="1:12" s="213" customFormat="1" ht="35.25" hidden="1" customHeight="1">
      <c r="A43" s="465"/>
      <c r="B43" s="465"/>
      <c r="C43" s="465"/>
      <c r="D43" s="465"/>
      <c r="E43" s="465"/>
      <c r="F43" s="284"/>
      <c r="G43" s="284"/>
      <c r="H43" s="229"/>
      <c r="I43" s="212"/>
    </row>
    <row r="44" spans="1:12" s="213" customFormat="1" ht="35.25" customHeight="1">
      <c r="A44" s="1065" t="s">
        <v>21</v>
      </c>
      <c r="B44" s="1065" t="s">
        <v>7</v>
      </c>
      <c r="C44" s="648" t="s">
        <v>8</v>
      </c>
      <c r="D44" s="648" t="s">
        <v>9</v>
      </c>
      <c r="E44" s="1009" t="s">
        <v>10</v>
      </c>
      <c r="F44" s="1010"/>
      <c r="G44" s="1011"/>
      <c r="H44" s="229"/>
      <c r="I44" s="212"/>
    </row>
    <row r="45" spans="1:12" s="213" customFormat="1" ht="35.25" customHeight="1">
      <c r="A45" s="1065"/>
      <c r="B45" s="1065"/>
      <c r="C45" s="649" t="s">
        <v>11</v>
      </c>
      <c r="D45" s="649" t="s">
        <v>12</v>
      </c>
      <c r="E45" s="649" t="s">
        <v>13</v>
      </c>
      <c r="F45" s="649" t="s">
        <v>14</v>
      </c>
      <c r="G45" s="649" t="s">
        <v>30</v>
      </c>
      <c r="H45" s="229"/>
      <c r="I45" s="212"/>
    </row>
    <row r="46" spans="1:12" s="213" customFormat="1" ht="53.25" customHeight="1">
      <c r="A46" s="743" t="s">
        <v>476</v>
      </c>
      <c r="B46" s="609" t="s">
        <v>36</v>
      </c>
      <c r="C46" s="609"/>
      <c r="D46" s="609">
        <v>1</v>
      </c>
      <c r="E46" s="609">
        <v>1</v>
      </c>
      <c r="F46" s="609"/>
      <c r="G46" s="609"/>
      <c r="H46" s="229"/>
      <c r="I46" s="212"/>
    </row>
    <row r="47" spans="1:12" s="213" customFormat="1" ht="20.25" customHeight="1">
      <c r="A47" s="465"/>
      <c r="B47" s="465"/>
      <c r="C47" s="465"/>
      <c r="D47" s="465"/>
      <c r="E47" s="465"/>
      <c r="F47" s="465"/>
      <c r="G47" s="465"/>
      <c r="H47" s="229"/>
      <c r="I47" s="212"/>
      <c r="J47" s="212"/>
      <c r="K47" s="212"/>
    </row>
    <row r="48" spans="1:12" s="213" customFormat="1" ht="15.75">
      <c r="A48" s="77"/>
      <c r="B48" s="77"/>
      <c r="C48" s="80"/>
      <c r="D48" s="80"/>
      <c r="E48" s="80"/>
      <c r="F48" s="80"/>
      <c r="G48" s="80"/>
      <c r="H48" s="212"/>
      <c r="I48" s="212"/>
      <c r="J48" s="212"/>
      <c r="K48" s="212"/>
    </row>
    <row r="49" spans="1:256" s="213" customFormat="1" ht="19.5" customHeight="1">
      <c r="A49" s="77"/>
      <c r="B49" s="77"/>
      <c r="C49" s="80"/>
      <c r="D49" s="80"/>
      <c r="E49" s="80"/>
      <c r="F49" s="80"/>
      <c r="G49" s="80"/>
      <c r="H49" s="212"/>
    </row>
    <row r="50" spans="1:256" s="213" customFormat="1" ht="15.75">
      <c r="A50" s="77"/>
      <c r="B50" s="77"/>
      <c r="C50" s="80"/>
      <c r="D50" s="80"/>
      <c r="E50" s="80"/>
      <c r="F50" s="80"/>
      <c r="G50" s="80"/>
      <c r="H50" s="229"/>
      <c r="I50" s="212"/>
    </row>
    <row r="51" spans="1:256" s="213" customFormat="1" ht="12.75" customHeight="1">
      <c r="A51" s="77"/>
      <c r="B51" s="77"/>
      <c r="C51" s="80"/>
      <c r="D51" s="80"/>
      <c r="E51" s="80"/>
      <c r="F51" s="80"/>
      <c r="G51" s="80"/>
      <c r="H51" s="212"/>
    </row>
    <row r="52" spans="1:256" s="213" customFormat="1" ht="15.75">
      <c r="A52" s="77"/>
      <c r="B52" s="77"/>
      <c r="C52" s="80"/>
      <c r="D52" s="80"/>
      <c r="E52" s="80"/>
      <c r="F52" s="80"/>
      <c r="G52" s="80"/>
      <c r="H52" s="212"/>
    </row>
    <row r="53" spans="1:256" s="213" customFormat="1" ht="20.45" customHeight="1">
      <c r="A53" s="77"/>
      <c r="B53" s="77"/>
      <c r="C53" s="80"/>
      <c r="D53" s="80"/>
      <c r="E53" s="80"/>
      <c r="F53" s="80"/>
      <c r="G53" s="80"/>
      <c r="H53" s="212"/>
      <c r="IV53" s="212"/>
    </row>
    <row r="54" spans="1:256" s="213" customFormat="1" ht="15.75">
      <c r="A54" s="77"/>
      <c r="B54" s="77"/>
      <c r="C54" s="80"/>
      <c r="D54" s="80"/>
      <c r="E54" s="80"/>
      <c r="F54" s="80"/>
      <c r="G54" s="80"/>
      <c r="H54" s="212"/>
      <c r="IV54" s="212"/>
    </row>
  </sheetData>
  <sheetProtection selectLockedCells="1" selectUnlockedCells="1"/>
  <mergeCells count="30">
    <mergeCell ref="A41:G41"/>
    <mergeCell ref="A44:A45"/>
    <mergeCell ref="B44:B45"/>
    <mergeCell ref="E44:G44"/>
    <mergeCell ref="A39:G39"/>
    <mergeCell ref="A40:G40"/>
    <mergeCell ref="D9:G9"/>
    <mergeCell ref="D10:G10"/>
    <mergeCell ref="D11:G11"/>
    <mergeCell ref="A28:G28"/>
    <mergeCell ref="D12:G12"/>
    <mergeCell ref="A15:G15"/>
    <mergeCell ref="A16:G16"/>
    <mergeCell ref="A17:G17"/>
    <mergeCell ref="A18:G18"/>
    <mergeCell ref="A20:G20"/>
    <mergeCell ref="A21:G21"/>
    <mergeCell ref="A22:G22"/>
    <mergeCell ref="A24:G24"/>
    <mergeCell ref="A25:G25"/>
    <mergeCell ref="A27:G27"/>
    <mergeCell ref="A38:G38"/>
    <mergeCell ref="A35:A36"/>
    <mergeCell ref="B35:B36"/>
    <mergeCell ref="E35:G35"/>
    <mergeCell ref="A30:A31"/>
    <mergeCell ref="B30:B31"/>
    <mergeCell ref="E30:G30"/>
    <mergeCell ref="A33:G33"/>
    <mergeCell ref="A34:G34"/>
  </mergeCells>
  <printOptions horizontalCentered="1"/>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64"/>
  <sheetViews>
    <sheetView view="pageBreakPreview" topLeftCell="A43" zoomScaleNormal="70" zoomScaleSheetLayoutView="100" workbookViewId="0">
      <selection activeCell="B65" sqref="B65"/>
    </sheetView>
  </sheetViews>
  <sheetFormatPr defaultRowHeight="15"/>
  <cols>
    <col min="1" max="1" width="44.42578125" style="170" customWidth="1"/>
    <col min="2" max="2" width="19.42578125" style="170" customWidth="1"/>
    <col min="3" max="7" width="13.5703125" style="134" customWidth="1"/>
    <col min="8" max="8" width="11" style="140" customWidth="1"/>
    <col min="9" max="9" width="11.140625" style="134" customWidth="1"/>
    <col min="10" max="11" width="13.28515625" style="134" customWidth="1"/>
    <col min="12" max="12" width="13.85546875" style="134" customWidth="1"/>
    <col min="13" max="16" width="9.140625" style="134" customWidth="1"/>
    <col min="17" max="255" width="9.140625" style="134"/>
    <col min="256" max="256" width="46.140625" style="134" customWidth="1"/>
    <col min="257" max="257" width="30.7109375" style="134" customWidth="1"/>
    <col min="258" max="258" width="20.85546875" style="134" customWidth="1"/>
    <col min="259" max="260" width="20.42578125" style="134" customWidth="1"/>
    <col min="261" max="261" width="14.7109375" style="134" customWidth="1"/>
    <col min="262" max="262" width="14" style="134" customWidth="1"/>
    <col min="263" max="263" width="32.85546875" style="134" customWidth="1"/>
    <col min="264" max="264" width="11" style="134" customWidth="1"/>
    <col min="265" max="265" width="11.140625" style="134" customWidth="1"/>
    <col min="266" max="267" width="13.28515625" style="134" customWidth="1"/>
    <col min="268" max="268" width="13.85546875" style="134" customWidth="1"/>
    <col min="269" max="272" width="9.140625" style="134" customWidth="1"/>
    <col min="273" max="511" width="9.140625" style="134"/>
    <col min="512" max="512" width="46.140625" style="134" customWidth="1"/>
    <col min="513" max="513" width="30.7109375" style="134" customWidth="1"/>
    <col min="514" max="514" width="20.85546875" style="134" customWidth="1"/>
    <col min="515" max="516" width="20.42578125" style="134" customWidth="1"/>
    <col min="517" max="517" width="14.7109375" style="134" customWidth="1"/>
    <col min="518" max="518" width="14" style="134" customWidth="1"/>
    <col min="519" max="519" width="32.85546875" style="134" customWidth="1"/>
    <col min="520" max="520" width="11" style="134" customWidth="1"/>
    <col min="521" max="521" width="11.140625" style="134" customWidth="1"/>
    <col min="522" max="523" width="13.28515625" style="134" customWidth="1"/>
    <col min="524" max="524" width="13.85546875" style="134" customWidth="1"/>
    <col min="525" max="528" width="9.140625" style="134" customWidth="1"/>
    <col min="529" max="767" width="9.140625" style="134"/>
    <col min="768" max="768" width="46.140625" style="134" customWidth="1"/>
    <col min="769" max="769" width="30.7109375" style="134" customWidth="1"/>
    <col min="770" max="770" width="20.85546875" style="134" customWidth="1"/>
    <col min="771" max="772" width="20.42578125" style="134" customWidth="1"/>
    <col min="773" max="773" width="14.7109375" style="134" customWidth="1"/>
    <col min="774" max="774" width="14" style="134" customWidth="1"/>
    <col min="775" max="775" width="32.85546875" style="134" customWidth="1"/>
    <col min="776" max="776" width="11" style="134" customWidth="1"/>
    <col min="777" max="777" width="11.140625" style="134" customWidth="1"/>
    <col min="778" max="779" width="13.28515625" style="134" customWidth="1"/>
    <col min="780" max="780" width="13.85546875" style="134" customWidth="1"/>
    <col min="781" max="784" width="9.140625" style="134" customWidth="1"/>
    <col min="785" max="1023" width="9.140625" style="134"/>
    <col min="1024" max="1024" width="46.140625" style="134" customWidth="1"/>
    <col min="1025" max="1025" width="30.7109375" style="134" customWidth="1"/>
    <col min="1026" max="1026" width="20.85546875" style="134" customWidth="1"/>
    <col min="1027" max="1028" width="20.42578125" style="134" customWidth="1"/>
    <col min="1029" max="1029" width="14.7109375" style="134" customWidth="1"/>
    <col min="1030" max="1030" width="14" style="134" customWidth="1"/>
    <col min="1031" max="1031" width="32.85546875" style="134" customWidth="1"/>
    <col min="1032" max="1032" width="11" style="134" customWidth="1"/>
    <col min="1033" max="1033" width="11.140625" style="134" customWidth="1"/>
    <col min="1034" max="1035" width="13.28515625" style="134" customWidth="1"/>
    <col min="1036" max="1036" width="13.85546875" style="134" customWidth="1"/>
    <col min="1037" max="1040" width="9.140625" style="134" customWidth="1"/>
    <col min="1041" max="1279" width="9.140625" style="134"/>
    <col min="1280" max="1280" width="46.140625" style="134" customWidth="1"/>
    <col min="1281" max="1281" width="30.7109375" style="134" customWidth="1"/>
    <col min="1282" max="1282" width="20.85546875" style="134" customWidth="1"/>
    <col min="1283" max="1284" width="20.42578125" style="134" customWidth="1"/>
    <col min="1285" max="1285" width="14.7109375" style="134" customWidth="1"/>
    <col min="1286" max="1286" width="14" style="134" customWidth="1"/>
    <col min="1287" max="1287" width="32.85546875" style="134" customWidth="1"/>
    <col min="1288" max="1288" width="11" style="134" customWidth="1"/>
    <col min="1289" max="1289" width="11.140625" style="134" customWidth="1"/>
    <col min="1290" max="1291" width="13.28515625" style="134" customWidth="1"/>
    <col min="1292" max="1292" width="13.85546875" style="134" customWidth="1"/>
    <col min="1293" max="1296" width="9.140625" style="134" customWidth="1"/>
    <col min="1297" max="1535" width="9.140625" style="134"/>
    <col min="1536" max="1536" width="46.140625" style="134" customWidth="1"/>
    <col min="1537" max="1537" width="30.7109375" style="134" customWidth="1"/>
    <col min="1538" max="1538" width="20.85546875" style="134" customWidth="1"/>
    <col min="1539" max="1540" width="20.42578125" style="134" customWidth="1"/>
    <col min="1541" max="1541" width="14.7109375" style="134" customWidth="1"/>
    <col min="1542" max="1542" width="14" style="134" customWidth="1"/>
    <col min="1543" max="1543" width="32.85546875" style="134" customWidth="1"/>
    <col min="1544" max="1544" width="11" style="134" customWidth="1"/>
    <col min="1545" max="1545" width="11.140625" style="134" customWidth="1"/>
    <col min="1546" max="1547" width="13.28515625" style="134" customWidth="1"/>
    <col min="1548" max="1548" width="13.85546875" style="134" customWidth="1"/>
    <col min="1549" max="1552" width="9.140625" style="134" customWidth="1"/>
    <col min="1553" max="1791" width="9.140625" style="134"/>
    <col min="1792" max="1792" width="46.140625" style="134" customWidth="1"/>
    <col min="1793" max="1793" width="30.7109375" style="134" customWidth="1"/>
    <col min="1794" max="1794" width="20.85546875" style="134" customWidth="1"/>
    <col min="1795" max="1796" width="20.42578125" style="134" customWidth="1"/>
    <col min="1797" max="1797" width="14.7109375" style="134" customWidth="1"/>
    <col min="1798" max="1798" width="14" style="134" customWidth="1"/>
    <col min="1799" max="1799" width="32.85546875" style="134" customWidth="1"/>
    <col min="1800" max="1800" width="11" style="134" customWidth="1"/>
    <col min="1801" max="1801" width="11.140625" style="134" customWidth="1"/>
    <col min="1802" max="1803" width="13.28515625" style="134" customWidth="1"/>
    <col min="1804" max="1804" width="13.85546875" style="134" customWidth="1"/>
    <col min="1805" max="1808" width="9.140625" style="134" customWidth="1"/>
    <col min="1809" max="2047" width="9.140625" style="134"/>
    <col min="2048" max="2048" width="46.140625" style="134" customWidth="1"/>
    <col min="2049" max="2049" width="30.7109375" style="134" customWidth="1"/>
    <col min="2050" max="2050" width="20.85546875" style="134" customWidth="1"/>
    <col min="2051" max="2052" width="20.42578125" style="134" customWidth="1"/>
    <col min="2053" max="2053" width="14.7109375" style="134" customWidth="1"/>
    <col min="2054" max="2054" width="14" style="134" customWidth="1"/>
    <col min="2055" max="2055" width="32.85546875" style="134" customWidth="1"/>
    <col min="2056" max="2056" width="11" style="134" customWidth="1"/>
    <col min="2057" max="2057" width="11.140625" style="134" customWidth="1"/>
    <col min="2058" max="2059" width="13.28515625" style="134" customWidth="1"/>
    <col min="2060" max="2060" width="13.85546875" style="134" customWidth="1"/>
    <col min="2061" max="2064" width="9.140625" style="134" customWidth="1"/>
    <col min="2065" max="2303" width="9.140625" style="134"/>
    <col min="2304" max="2304" width="46.140625" style="134" customWidth="1"/>
    <col min="2305" max="2305" width="30.7109375" style="134" customWidth="1"/>
    <col min="2306" max="2306" width="20.85546875" style="134" customWidth="1"/>
    <col min="2307" max="2308" width="20.42578125" style="134" customWidth="1"/>
    <col min="2309" max="2309" width="14.7109375" style="134" customWidth="1"/>
    <col min="2310" max="2310" width="14" style="134" customWidth="1"/>
    <col min="2311" max="2311" width="32.85546875" style="134" customWidth="1"/>
    <col min="2312" max="2312" width="11" style="134" customWidth="1"/>
    <col min="2313" max="2313" width="11.140625" style="134" customWidth="1"/>
    <col min="2314" max="2315" width="13.28515625" style="134" customWidth="1"/>
    <col min="2316" max="2316" width="13.85546875" style="134" customWidth="1"/>
    <col min="2317" max="2320" width="9.140625" style="134" customWidth="1"/>
    <col min="2321" max="2559" width="9.140625" style="134"/>
    <col min="2560" max="2560" width="46.140625" style="134" customWidth="1"/>
    <col min="2561" max="2561" width="30.7109375" style="134" customWidth="1"/>
    <col min="2562" max="2562" width="20.85546875" style="134" customWidth="1"/>
    <col min="2563" max="2564" width="20.42578125" style="134" customWidth="1"/>
    <col min="2565" max="2565" width="14.7109375" style="134" customWidth="1"/>
    <col min="2566" max="2566" width="14" style="134" customWidth="1"/>
    <col min="2567" max="2567" width="32.85546875" style="134" customWidth="1"/>
    <col min="2568" max="2568" width="11" style="134" customWidth="1"/>
    <col min="2569" max="2569" width="11.140625" style="134" customWidth="1"/>
    <col min="2570" max="2571" width="13.28515625" style="134" customWidth="1"/>
    <col min="2572" max="2572" width="13.85546875" style="134" customWidth="1"/>
    <col min="2573" max="2576" width="9.140625" style="134" customWidth="1"/>
    <col min="2577" max="2815" width="9.140625" style="134"/>
    <col min="2816" max="2816" width="46.140625" style="134" customWidth="1"/>
    <col min="2817" max="2817" width="30.7109375" style="134" customWidth="1"/>
    <col min="2818" max="2818" width="20.85546875" style="134" customWidth="1"/>
    <col min="2819" max="2820" width="20.42578125" style="134" customWidth="1"/>
    <col min="2821" max="2821" width="14.7109375" style="134" customWidth="1"/>
    <col min="2822" max="2822" width="14" style="134" customWidth="1"/>
    <col min="2823" max="2823" width="32.85546875" style="134" customWidth="1"/>
    <col min="2824" max="2824" width="11" style="134" customWidth="1"/>
    <col min="2825" max="2825" width="11.140625" style="134" customWidth="1"/>
    <col min="2826" max="2827" width="13.28515625" style="134" customWidth="1"/>
    <col min="2828" max="2828" width="13.85546875" style="134" customWidth="1"/>
    <col min="2829" max="2832" width="9.140625" style="134" customWidth="1"/>
    <col min="2833" max="3071" width="9.140625" style="134"/>
    <col min="3072" max="3072" width="46.140625" style="134" customWidth="1"/>
    <col min="3073" max="3073" width="30.7109375" style="134" customWidth="1"/>
    <col min="3074" max="3074" width="20.85546875" style="134" customWidth="1"/>
    <col min="3075" max="3076" width="20.42578125" style="134" customWidth="1"/>
    <col min="3077" max="3077" width="14.7109375" style="134" customWidth="1"/>
    <col min="3078" max="3078" width="14" style="134" customWidth="1"/>
    <col min="3079" max="3079" width="32.85546875" style="134" customWidth="1"/>
    <col min="3080" max="3080" width="11" style="134" customWidth="1"/>
    <col min="3081" max="3081" width="11.140625" style="134" customWidth="1"/>
    <col min="3082" max="3083" width="13.28515625" style="134" customWidth="1"/>
    <col min="3084" max="3084" width="13.85546875" style="134" customWidth="1"/>
    <col min="3085" max="3088" width="9.140625" style="134" customWidth="1"/>
    <col min="3089" max="3327" width="9.140625" style="134"/>
    <col min="3328" max="3328" width="46.140625" style="134" customWidth="1"/>
    <col min="3329" max="3329" width="30.7109375" style="134" customWidth="1"/>
    <col min="3330" max="3330" width="20.85546875" style="134" customWidth="1"/>
    <col min="3331" max="3332" width="20.42578125" style="134" customWidth="1"/>
    <col min="3333" max="3333" width="14.7109375" style="134" customWidth="1"/>
    <col min="3334" max="3334" width="14" style="134" customWidth="1"/>
    <col min="3335" max="3335" width="32.85546875" style="134" customWidth="1"/>
    <col min="3336" max="3336" width="11" style="134" customWidth="1"/>
    <col min="3337" max="3337" width="11.140625" style="134" customWidth="1"/>
    <col min="3338" max="3339" width="13.28515625" style="134" customWidth="1"/>
    <col min="3340" max="3340" width="13.85546875" style="134" customWidth="1"/>
    <col min="3341" max="3344" width="9.140625" style="134" customWidth="1"/>
    <col min="3345" max="3583" width="9.140625" style="134"/>
    <col min="3584" max="3584" width="46.140625" style="134" customWidth="1"/>
    <col min="3585" max="3585" width="30.7109375" style="134" customWidth="1"/>
    <col min="3586" max="3586" width="20.85546875" style="134" customWidth="1"/>
    <col min="3587" max="3588" width="20.42578125" style="134" customWidth="1"/>
    <col min="3589" max="3589" width="14.7109375" style="134" customWidth="1"/>
    <col min="3590" max="3590" width="14" style="134" customWidth="1"/>
    <col min="3591" max="3591" width="32.85546875" style="134" customWidth="1"/>
    <col min="3592" max="3592" width="11" style="134" customWidth="1"/>
    <col min="3593" max="3593" width="11.140625" style="134" customWidth="1"/>
    <col min="3594" max="3595" width="13.28515625" style="134" customWidth="1"/>
    <col min="3596" max="3596" width="13.85546875" style="134" customWidth="1"/>
    <col min="3597" max="3600" width="9.140625" style="134" customWidth="1"/>
    <col min="3601" max="3839" width="9.140625" style="134"/>
    <col min="3840" max="3840" width="46.140625" style="134" customWidth="1"/>
    <col min="3841" max="3841" width="30.7109375" style="134" customWidth="1"/>
    <col min="3842" max="3842" width="20.85546875" style="134" customWidth="1"/>
    <col min="3843" max="3844" width="20.42578125" style="134" customWidth="1"/>
    <col min="3845" max="3845" width="14.7109375" style="134" customWidth="1"/>
    <col min="3846" max="3846" width="14" style="134" customWidth="1"/>
    <col min="3847" max="3847" width="32.85546875" style="134" customWidth="1"/>
    <col min="3848" max="3848" width="11" style="134" customWidth="1"/>
    <col min="3849" max="3849" width="11.140625" style="134" customWidth="1"/>
    <col min="3850" max="3851" width="13.28515625" style="134" customWidth="1"/>
    <col min="3852" max="3852" width="13.85546875" style="134" customWidth="1"/>
    <col min="3853" max="3856" width="9.140625" style="134" customWidth="1"/>
    <col min="3857" max="4095" width="9.140625" style="134"/>
    <col min="4096" max="4096" width="46.140625" style="134" customWidth="1"/>
    <col min="4097" max="4097" width="30.7109375" style="134" customWidth="1"/>
    <col min="4098" max="4098" width="20.85546875" style="134" customWidth="1"/>
    <col min="4099" max="4100" width="20.42578125" style="134" customWidth="1"/>
    <col min="4101" max="4101" width="14.7109375" style="134" customWidth="1"/>
    <col min="4102" max="4102" width="14" style="134" customWidth="1"/>
    <col min="4103" max="4103" width="32.85546875" style="134" customWidth="1"/>
    <col min="4104" max="4104" width="11" style="134" customWidth="1"/>
    <col min="4105" max="4105" width="11.140625" style="134" customWidth="1"/>
    <col min="4106" max="4107" width="13.28515625" style="134" customWidth="1"/>
    <col min="4108" max="4108" width="13.85546875" style="134" customWidth="1"/>
    <col min="4109" max="4112" width="9.140625" style="134" customWidth="1"/>
    <col min="4113" max="4351" width="9.140625" style="134"/>
    <col min="4352" max="4352" width="46.140625" style="134" customWidth="1"/>
    <col min="4353" max="4353" width="30.7109375" style="134" customWidth="1"/>
    <col min="4354" max="4354" width="20.85546875" style="134" customWidth="1"/>
    <col min="4355" max="4356" width="20.42578125" style="134" customWidth="1"/>
    <col min="4357" max="4357" width="14.7109375" style="134" customWidth="1"/>
    <col min="4358" max="4358" width="14" style="134" customWidth="1"/>
    <col min="4359" max="4359" width="32.85546875" style="134" customWidth="1"/>
    <col min="4360" max="4360" width="11" style="134" customWidth="1"/>
    <col min="4361" max="4361" width="11.140625" style="134" customWidth="1"/>
    <col min="4362" max="4363" width="13.28515625" style="134" customWidth="1"/>
    <col min="4364" max="4364" width="13.85546875" style="134" customWidth="1"/>
    <col min="4365" max="4368" width="9.140625" style="134" customWidth="1"/>
    <col min="4369" max="4607" width="9.140625" style="134"/>
    <col min="4608" max="4608" width="46.140625" style="134" customWidth="1"/>
    <col min="4609" max="4609" width="30.7109375" style="134" customWidth="1"/>
    <col min="4610" max="4610" width="20.85546875" style="134" customWidth="1"/>
    <col min="4611" max="4612" width="20.42578125" style="134" customWidth="1"/>
    <col min="4613" max="4613" width="14.7109375" style="134" customWidth="1"/>
    <col min="4614" max="4614" width="14" style="134" customWidth="1"/>
    <col min="4615" max="4615" width="32.85546875" style="134" customWidth="1"/>
    <col min="4616" max="4616" width="11" style="134" customWidth="1"/>
    <col min="4617" max="4617" width="11.140625" style="134" customWidth="1"/>
    <col min="4618" max="4619" width="13.28515625" style="134" customWidth="1"/>
    <col min="4620" max="4620" width="13.85546875" style="134" customWidth="1"/>
    <col min="4621" max="4624" width="9.140625" style="134" customWidth="1"/>
    <col min="4625" max="4863" width="9.140625" style="134"/>
    <col min="4864" max="4864" width="46.140625" style="134" customWidth="1"/>
    <col min="4865" max="4865" width="30.7109375" style="134" customWidth="1"/>
    <col min="4866" max="4866" width="20.85546875" style="134" customWidth="1"/>
    <col min="4867" max="4868" width="20.42578125" style="134" customWidth="1"/>
    <col min="4869" max="4869" width="14.7109375" style="134" customWidth="1"/>
    <col min="4870" max="4870" width="14" style="134" customWidth="1"/>
    <col min="4871" max="4871" width="32.85546875" style="134" customWidth="1"/>
    <col min="4872" max="4872" width="11" style="134" customWidth="1"/>
    <col min="4873" max="4873" width="11.140625" style="134" customWidth="1"/>
    <col min="4874" max="4875" width="13.28515625" style="134" customWidth="1"/>
    <col min="4876" max="4876" width="13.85546875" style="134" customWidth="1"/>
    <col min="4877" max="4880" width="9.140625" style="134" customWidth="1"/>
    <col min="4881" max="5119" width="9.140625" style="134"/>
    <col min="5120" max="5120" width="46.140625" style="134" customWidth="1"/>
    <col min="5121" max="5121" width="30.7109375" style="134" customWidth="1"/>
    <col min="5122" max="5122" width="20.85546875" style="134" customWidth="1"/>
    <col min="5123" max="5124" width="20.42578125" style="134" customWidth="1"/>
    <col min="5125" max="5125" width="14.7109375" style="134" customWidth="1"/>
    <col min="5126" max="5126" width="14" style="134" customWidth="1"/>
    <col min="5127" max="5127" width="32.85546875" style="134" customWidth="1"/>
    <col min="5128" max="5128" width="11" style="134" customWidth="1"/>
    <col min="5129" max="5129" width="11.140625" style="134" customWidth="1"/>
    <col min="5130" max="5131" width="13.28515625" style="134" customWidth="1"/>
    <col min="5132" max="5132" width="13.85546875" style="134" customWidth="1"/>
    <col min="5133" max="5136" width="9.140625" style="134" customWidth="1"/>
    <col min="5137" max="5375" width="9.140625" style="134"/>
    <col min="5376" max="5376" width="46.140625" style="134" customWidth="1"/>
    <col min="5377" max="5377" width="30.7109375" style="134" customWidth="1"/>
    <col min="5378" max="5378" width="20.85546875" style="134" customWidth="1"/>
    <col min="5379" max="5380" width="20.42578125" style="134" customWidth="1"/>
    <col min="5381" max="5381" width="14.7109375" style="134" customWidth="1"/>
    <col min="5382" max="5382" width="14" style="134" customWidth="1"/>
    <col min="5383" max="5383" width="32.85546875" style="134" customWidth="1"/>
    <col min="5384" max="5384" width="11" style="134" customWidth="1"/>
    <col min="5385" max="5385" width="11.140625" style="134" customWidth="1"/>
    <col min="5386" max="5387" width="13.28515625" style="134" customWidth="1"/>
    <col min="5388" max="5388" width="13.85546875" style="134" customWidth="1"/>
    <col min="5389" max="5392" width="9.140625" style="134" customWidth="1"/>
    <col min="5393" max="5631" width="9.140625" style="134"/>
    <col min="5632" max="5632" width="46.140625" style="134" customWidth="1"/>
    <col min="5633" max="5633" width="30.7109375" style="134" customWidth="1"/>
    <col min="5634" max="5634" width="20.85546875" style="134" customWidth="1"/>
    <col min="5635" max="5636" width="20.42578125" style="134" customWidth="1"/>
    <col min="5637" max="5637" width="14.7109375" style="134" customWidth="1"/>
    <col min="5638" max="5638" width="14" style="134" customWidth="1"/>
    <col min="5639" max="5639" width="32.85546875" style="134" customWidth="1"/>
    <col min="5640" max="5640" width="11" style="134" customWidth="1"/>
    <col min="5641" max="5641" width="11.140625" style="134" customWidth="1"/>
    <col min="5642" max="5643" width="13.28515625" style="134" customWidth="1"/>
    <col min="5644" max="5644" width="13.85546875" style="134" customWidth="1"/>
    <col min="5645" max="5648" width="9.140625" style="134" customWidth="1"/>
    <col min="5649" max="5887" width="9.140625" style="134"/>
    <col min="5888" max="5888" width="46.140625" style="134" customWidth="1"/>
    <col min="5889" max="5889" width="30.7109375" style="134" customWidth="1"/>
    <col min="5890" max="5890" width="20.85546875" style="134" customWidth="1"/>
    <col min="5891" max="5892" width="20.42578125" style="134" customWidth="1"/>
    <col min="5893" max="5893" width="14.7109375" style="134" customWidth="1"/>
    <col min="5894" max="5894" width="14" style="134" customWidth="1"/>
    <col min="5895" max="5895" width="32.85546875" style="134" customWidth="1"/>
    <col min="5896" max="5896" width="11" style="134" customWidth="1"/>
    <col min="5897" max="5897" width="11.140625" style="134" customWidth="1"/>
    <col min="5898" max="5899" width="13.28515625" style="134" customWidth="1"/>
    <col min="5900" max="5900" width="13.85546875" style="134" customWidth="1"/>
    <col min="5901" max="5904" width="9.140625" style="134" customWidth="1"/>
    <col min="5905" max="6143" width="9.140625" style="134"/>
    <col min="6144" max="6144" width="46.140625" style="134" customWidth="1"/>
    <col min="6145" max="6145" width="30.7109375" style="134" customWidth="1"/>
    <col min="6146" max="6146" width="20.85546875" style="134" customWidth="1"/>
    <col min="6147" max="6148" width="20.42578125" style="134" customWidth="1"/>
    <col min="6149" max="6149" width="14.7109375" style="134" customWidth="1"/>
    <col min="6150" max="6150" width="14" style="134" customWidth="1"/>
    <col min="6151" max="6151" width="32.85546875" style="134" customWidth="1"/>
    <col min="6152" max="6152" width="11" style="134" customWidth="1"/>
    <col min="6153" max="6153" width="11.140625" style="134" customWidth="1"/>
    <col min="6154" max="6155" width="13.28515625" style="134" customWidth="1"/>
    <col min="6156" max="6156" width="13.85546875" style="134" customWidth="1"/>
    <col min="6157" max="6160" width="9.140625" style="134" customWidth="1"/>
    <col min="6161" max="6399" width="9.140625" style="134"/>
    <col min="6400" max="6400" width="46.140625" style="134" customWidth="1"/>
    <col min="6401" max="6401" width="30.7109375" style="134" customWidth="1"/>
    <col min="6402" max="6402" width="20.85546875" style="134" customWidth="1"/>
    <col min="6403" max="6404" width="20.42578125" style="134" customWidth="1"/>
    <col min="6405" max="6405" width="14.7109375" style="134" customWidth="1"/>
    <col min="6406" max="6406" width="14" style="134" customWidth="1"/>
    <col min="6407" max="6407" width="32.85546875" style="134" customWidth="1"/>
    <col min="6408" max="6408" width="11" style="134" customWidth="1"/>
    <col min="6409" max="6409" width="11.140625" style="134" customWidth="1"/>
    <col min="6410" max="6411" width="13.28515625" style="134" customWidth="1"/>
    <col min="6412" max="6412" width="13.85546875" style="134" customWidth="1"/>
    <col min="6413" max="6416" width="9.140625" style="134" customWidth="1"/>
    <col min="6417" max="6655" width="9.140625" style="134"/>
    <col min="6656" max="6656" width="46.140625" style="134" customWidth="1"/>
    <col min="6657" max="6657" width="30.7109375" style="134" customWidth="1"/>
    <col min="6658" max="6658" width="20.85546875" style="134" customWidth="1"/>
    <col min="6659" max="6660" width="20.42578125" style="134" customWidth="1"/>
    <col min="6661" max="6661" width="14.7109375" style="134" customWidth="1"/>
    <col min="6662" max="6662" width="14" style="134" customWidth="1"/>
    <col min="6663" max="6663" width="32.85546875" style="134" customWidth="1"/>
    <col min="6664" max="6664" width="11" style="134" customWidth="1"/>
    <col min="6665" max="6665" width="11.140625" style="134" customWidth="1"/>
    <col min="6666" max="6667" width="13.28515625" style="134" customWidth="1"/>
    <col min="6668" max="6668" width="13.85546875" style="134" customWidth="1"/>
    <col min="6669" max="6672" width="9.140625" style="134" customWidth="1"/>
    <col min="6673" max="6911" width="9.140625" style="134"/>
    <col min="6912" max="6912" width="46.140625" style="134" customWidth="1"/>
    <col min="6913" max="6913" width="30.7109375" style="134" customWidth="1"/>
    <col min="6914" max="6914" width="20.85546875" style="134" customWidth="1"/>
    <col min="6915" max="6916" width="20.42578125" style="134" customWidth="1"/>
    <col min="6917" max="6917" width="14.7109375" style="134" customWidth="1"/>
    <col min="6918" max="6918" width="14" style="134" customWidth="1"/>
    <col min="6919" max="6919" width="32.85546875" style="134" customWidth="1"/>
    <col min="6920" max="6920" width="11" style="134" customWidth="1"/>
    <col min="6921" max="6921" width="11.140625" style="134" customWidth="1"/>
    <col min="6922" max="6923" width="13.28515625" style="134" customWidth="1"/>
    <col min="6924" max="6924" width="13.85546875" style="134" customWidth="1"/>
    <col min="6925" max="6928" width="9.140625" style="134" customWidth="1"/>
    <col min="6929" max="7167" width="9.140625" style="134"/>
    <col min="7168" max="7168" width="46.140625" style="134" customWidth="1"/>
    <col min="7169" max="7169" width="30.7109375" style="134" customWidth="1"/>
    <col min="7170" max="7170" width="20.85546875" style="134" customWidth="1"/>
    <col min="7171" max="7172" width="20.42578125" style="134" customWidth="1"/>
    <col min="7173" max="7173" width="14.7109375" style="134" customWidth="1"/>
    <col min="7174" max="7174" width="14" style="134" customWidth="1"/>
    <col min="7175" max="7175" width="32.85546875" style="134" customWidth="1"/>
    <col min="7176" max="7176" width="11" style="134" customWidth="1"/>
    <col min="7177" max="7177" width="11.140625" style="134" customWidth="1"/>
    <col min="7178" max="7179" width="13.28515625" style="134" customWidth="1"/>
    <col min="7180" max="7180" width="13.85546875" style="134" customWidth="1"/>
    <col min="7181" max="7184" width="9.140625" style="134" customWidth="1"/>
    <col min="7185" max="7423" width="9.140625" style="134"/>
    <col min="7424" max="7424" width="46.140625" style="134" customWidth="1"/>
    <col min="7425" max="7425" width="30.7109375" style="134" customWidth="1"/>
    <col min="7426" max="7426" width="20.85546875" style="134" customWidth="1"/>
    <col min="7427" max="7428" width="20.42578125" style="134" customWidth="1"/>
    <col min="7429" max="7429" width="14.7109375" style="134" customWidth="1"/>
    <col min="7430" max="7430" width="14" style="134" customWidth="1"/>
    <col min="7431" max="7431" width="32.85546875" style="134" customWidth="1"/>
    <col min="7432" max="7432" width="11" style="134" customWidth="1"/>
    <col min="7433" max="7433" width="11.140625" style="134" customWidth="1"/>
    <col min="7434" max="7435" width="13.28515625" style="134" customWidth="1"/>
    <col min="7436" max="7436" width="13.85546875" style="134" customWidth="1"/>
    <col min="7437" max="7440" width="9.140625" style="134" customWidth="1"/>
    <col min="7441" max="7679" width="9.140625" style="134"/>
    <col min="7680" max="7680" width="46.140625" style="134" customWidth="1"/>
    <col min="7681" max="7681" width="30.7109375" style="134" customWidth="1"/>
    <col min="7682" max="7682" width="20.85546875" style="134" customWidth="1"/>
    <col min="7683" max="7684" width="20.42578125" style="134" customWidth="1"/>
    <col min="7685" max="7685" width="14.7109375" style="134" customWidth="1"/>
    <col min="7686" max="7686" width="14" style="134" customWidth="1"/>
    <col min="7687" max="7687" width="32.85546875" style="134" customWidth="1"/>
    <col min="7688" max="7688" width="11" style="134" customWidth="1"/>
    <col min="7689" max="7689" width="11.140625" style="134" customWidth="1"/>
    <col min="7690" max="7691" width="13.28515625" style="134" customWidth="1"/>
    <col min="7692" max="7692" width="13.85546875" style="134" customWidth="1"/>
    <col min="7693" max="7696" width="9.140625" style="134" customWidth="1"/>
    <col min="7697" max="7935" width="9.140625" style="134"/>
    <col min="7936" max="7936" width="46.140625" style="134" customWidth="1"/>
    <col min="7937" max="7937" width="30.7109375" style="134" customWidth="1"/>
    <col min="7938" max="7938" width="20.85546875" style="134" customWidth="1"/>
    <col min="7939" max="7940" width="20.42578125" style="134" customWidth="1"/>
    <col min="7941" max="7941" width="14.7109375" style="134" customWidth="1"/>
    <col min="7942" max="7942" width="14" style="134" customWidth="1"/>
    <col min="7943" max="7943" width="32.85546875" style="134" customWidth="1"/>
    <col min="7944" max="7944" width="11" style="134" customWidth="1"/>
    <col min="7945" max="7945" width="11.140625" style="134" customWidth="1"/>
    <col min="7946" max="7947" width="13.28515625" style="134" customWidth="1"/>
    <col min="7948" max="7948" width="13.85546875" style="134" customWidth="1"/>
    <col min="7949" max="7952" width="9.140625" style="134" customWidth="1"/>
    <col min="7953" max="8191" width="9.140625" style="134"/>
    <col min="8192" max="8192" width="46.140625" style="134" customWidth="1"/>
    <col min="8193" max="8193" width="30.7109375" style="134" customWidth="1"/>
    <col min="8194" max="8194" width="20.85546875" style="134" customWidth="1"/>
    <col min="8195" max="8196" width="20.42578125" style="134" customWidth="1"/>
    <col min="8197" max="8197" width="14.7109375" style="134" customWidth="1"/>
    <col min="8198" max="8198" width="14" style="134" customWidth="1"/>
    <col min="8199" max="8199" width="32.85546875" style="134" customWidth="1"/>
    <col min="8200" max="8200" width="11" style="134" customWidth="1"/>
    <col min="8201" max="8201" width="11.140625" style="134" customWidth="1"/>
    <col min="8202" max="8203" width="13.28515625" style="134" customWidth="1"/>
    <col min="8204" max="8204" width="13.85546875" style="134" customWidth="1"/>
    <col min="8205" max="8208" width="9.140625" style="134" customWidth="1"/>
    <col min="8209" max="8447" width="9.140625" style="134"/>
    <col min="8448" max="8448" width="46.140625" style="134" customWidth="1"/>
    <col min="8449" max="8449" width="30.7109375" style="134" customWidth="1"/>
    <col min="8450" max="8450" width="20.85546875" style="134" customWidth="1"/>
    <col min="8451" max="8452" width="20.42578125" style="134" customWidth="1"/>
    <col min="8453" max="8453" width="14.7109375" style="134" customWidth="1"/>
    <col min="8454" max="8454" width="14" style="134" customWidth="1"/>
    <col min="8455" max="8455" width="32.85546875" style="134" customWidth="1"/>
    <col min="8456" max="8456" width="11" style="134" customWidth="1"/>
    <col min="8457" max="8457" width="11.140625" style="134" customWidth="1"/>
    <col min="8458" max="8459" width="13.28515625" style="134" customWidth="1"/>
    <col min="8460" max="8460" width="13.85546875" style="134" customWidth="1"/>
    <col min="8461" max="8464" width="9.140625" style="134" customWidth="1"/>
    <col min="8465" max="8703" width="9.140625" style="134"/>
    <col min="8704" max="8704" width="46.140625" style="134" customWidth="1"/>
    <col min="8705" max="8705" width="30.7109375" style="134" customWidth="1"/>
    <col min="8706" max="8706" width="20.85546875" style="134" customWidth="1"/>
    <col min="8707" max="8708" width="20.42578125" style="134" customWidth="1"/>
    <col min="8709" max="8709" width="14.7109375" style="134" customWidth="1"/>
    <col min="8710" max="8710" width="14" style="134" customWidth="1"/>
    <col min="8711" max="8711" width="32.85546875" style="134" customWidth="1"/>
    <col min="8712" max="8712" width="11" style="134" customWidth="1"/>
    <col min="8713" max="8713" width="11.140625" style="134" customWidth="1"/>
    <col min="8714" max="8715" width="13.28515625" style="134" customWidth="1"/>
    <col min="8716" max="8716" width="13.85546875" style="134" customWidth="1"/>
    <col min="8717" max="8720" width="9.140625" style="134" customWidth="1"/>
    <col min="8721" max="8959" width="9.140625" style="134"/>
    <col min="8960" max="8960" width="46.140625" style="134" customWidth="1"/>
    <col min="8961" max="8961" width="30.7109375" style="134" customWidth="1"/>
    <col min="8962" max="8962" width="20.85546875" style="134" customWidth="1"/>
    <col min="8963" max="8964" width="20.42578125" style="134" customWidth="1"/>
    <col min="8965" max="8965" width="14.7109375" style="134" customWidth="1"/>
    <col min="8966" max="8966" width="14" style="134" customWidth="1"/>
    <col min="8967" max="8967" width="32.85546875" style="134" customWidth="1"/>
    <col min="8968" max="8968" width="11" style="134" customWidth="1"/>
    <col min="8969" max="8969" width="11.140625" style="134" customWidth="1"/>
    <col min="8970" max="8971" width="13.28515625" style="134" customWidth="1"/>
    <col min="8972" max="8972" width="13.85546875" style="134" customWidth="1"/>
    <col min="8973" max="8976" width="9.140625" style="134" customWidth="1"/>
    <col min="8977" max="9215" width="9.140625" style="134"/>
    <col min="9216" max="9216" width="46.140625" style="134" customWidth="1"/>
    <col min="9217" max="9217" width="30.7109375" style="134" customWidth="1"/>
    <col min="9218" max="9218" width="20.85546875" style="134" customWidth="1"/>
    <col min="9219" max="9220" width="20.42578125" style="134" customWidth="1"/>
    <col min="9221" max="9221" width="14.7109375" style="134" customWidth="1"/>
    <col min="9222" max="9222" width="14" style="134" customWidth="1"/>
    <col min="9223" max="9223" width="32.85546875" style="134" customWidth="1"/>
    <col min="9224" max="9224" width="11" style="134" customWidth="1"/>
    <col min="9225" max="9225" width="11.140625" style="134" customWidth="1"/>
    <col min="9226" max="9227" width="13.28515625" style="134" customWidth="1"/>
    <col min="9228" max="9228" width="13.85546875" style="134" customWidth="1"/>
    <col min="9229" max="9232" width="9.140625" style="134" customWidth="1"/>
    <col min="9233" max="9471" width="9.140625" style="134"/>
    <col min="9472" max="9472" width="46.140625" style="134" customWidth="1"/>
    <col min="9473" max="9473" width="30.7109375" style="134" customWidth="1"/>
    <col min="9474" max="9474" width="20.85546875" style="134" customWidth="1"/>
    <col min="9475" max="9476" width="20.42578125" style="134" customWidth="1"/>
    <col min="9477" max="9477" width="14.7109375" style="134" customWidth="1"/>
    <col min="9478" max="9478" width="14" style="134" customWidth="1"/>
    <col min="9479" max="9479" width="32.85546875" style="134" customWidth="1"/>
    <col min="9480" max="9480" width="11" style="134" customWidth="1"/>
    <col min="9481" max="9481" width="11.140625" style="134" customWidth="1"/>
    <col min="9482" max="9483" width="13.28515625" style="134" customWidth="1"/>
    <col min="9484" max="9484" width="13.85546875" style="134" customWidth="1"/>
    <col min="9485" max="9488" width="9.140625" style="134" customWidth="1"/>
    <col min="9489" max="9727" width="9.140625" style="134"/>
    <col min="9728" max="9728" width="46.140625" style="134" customWidth="1"/>
    <col min="9729" max="9729" width="30.7109375" style="134" customWidth="1"/>
    <col min="9730" max="9730" width="20.85546875" style="134" customWidth="1"/>
    <col min="9731" max="9732" width="20.42578125" style="134" customWidth="1"/>
    <col min="9733" max="9733" width="14.7109375" style="134" customWidth="1"/>
    <col min="9734" max="9734" width="14" style="134" customWidth="1"/>
    <col min="9735" max="9735" width="32.85546875" style="134" customWidth="1"/>
    <col min="9736" max="9736" width="11" style="134" customWidth="1"/>
    <col min="9737" max="9737" width="11.140625" style="134" customWidth="1"/>
    <col min="9738" max="9739" width="13.28515625" style="134" customWidth="1"/>
    <col min="9740" max="9740" width="13.85546875" style="134" customWidth="1"/>
    <col min="9741" max="9744" width="9.140625" style="134" customWidth="1"/>
    <col min="9745" max="9983" width="9.140625" style="134"/>
    <col min="9984" max="9984" width="46.140625" style="134" customWidth="1"/>
    <col min="9985" max="9985" width="30.7109375" style="134" customWidth="1"/>
    <col min="9986" max="9986" width="20.85546875" style="134" customWidth="1"/>
    <col min="9987" max="9988" width="20.42578125" style="134" customWidth="1"/>
    <col min="9989" max="9989" width="14.7109375" style="134" customWidth="1"/>
    <col min="9990" max="9990" width="14" style="134" customWidth="1"/>
    <col min="9991" max="9991" width="32.85546875" style="134" customWidth="1"/>
    <col min="9992" max="9992" width="11" style="134" customWidth="1"/>
    <col min="9993" max="9993" width="11.140625" style="134" customWidth="1"/>
    <col min="9994" max="9995" width="13.28515625" style="134" customWidth="1"/>
    <col min="9996" max="9996" width="13.85546875" style="134" customWidth="1"/>
    <col min="9997" max="10000" width="9.140625" style="134" customWidth="1"/>
    <col min="10001" max="10239" width="9.140625" style="134"/>
    <col min="10240" max="10240" width="46.140625" style="134" customWidth="1"/>
    <col min="10241" max="10241" width="30.7109375" style="134" customWidth="1"/>
    <col min="10242" max="10242" width="20.85546875" style="134" customWidth="1"/>
    <col min="10243" max="10244" width="20.42578125" style="134" customWidth="1"/>
    <col min="10245" max="10245" width="14.7109375" style="134" customWidth="1"/>
    <col min="10246" max="10246" width="14" style="134" customWidth="1"/>
    <col min="10247" max="10247" width="32.85546875" style="134" customWidth="1"/>
    <col min="10248" max="10248" width="11" style="134" customWidth="1"/>
    <col min="10249" max="10249" width="11.140625" style="134" customWidth="1"/>
    <col min="10250" max="10251" width="13.28515625" style="134" customWidth="1"/>
    <col min="10252" max="10252" width="13.85546875" style="134" customWidth="1"/>
    <col min="10253" max="10256" width="9.140625" style="134" customWidth="1"/>
    <col min="10257" max="10495" width="9.140625" style="134"/>
    <col min="10496" max="10496" width="46.140625" style="134" customWidth="1"/>
    <col min="10497" max="10497" width="30.7109375" style="134" customWidth="1"/>
    <col min="10498" max="10498" width="20.85546875" style="134" customWidth="1"/>
    <col min="10499" max="10500" width="20.42578125" style="134" customWidth="1"/>
    <col min="10501" max="10501" width="14.7109375" style="134" customWidth="1"/>
    <col min="10502" max="10502" width="14" style="134" customWidth="1"/>
    <col min="10503" max="10503" width="32.85546875" style="134" customWidth="1"/>
    <col min="10504" max="10504" width="11" style="134" customWidth="1"/>
    <col min="10505" max="10505" width="11.140625" style="134" customWidth="1"/>
    <col min="10506" max="10507" width="13.28515625" style="134" customWidth="1"/>
    <col min="10508" max="10508" width="13.85546875" style="134" customWidth="1"/>
    <col min="10509" max="10512" width="9.140625" style="134" customWidth="1"/>
    <col min="10513" max="10751" width="9.140625" style="134"/>
    <col min="10752" max="10752" width="46.140625" style="134" customWidth="1"/>
    <col min="10753" max="10753" width="30.7109375" style="134" customWidth="1"/>
    <col min="10754" max="10754" width="20.85546875" style="134" customWidth="1"/>
    <col min="10755" max="10756" width="20.42578125" style="134" customWidth="1"/>
    <col min="10757" max="10757" width="14.7109375" style="134" customWidth="1"/>
    <col min="10758" max="10758" width="14" style="134" customWidth="1"/>
    <col min="10759" max="10759" width="32.85546875" style="134" customWidth="1"/>
    <col min="10760" max="10760" width="11" style="134" customWidth="1"/>
    <col min="10761" max="10761" width="11.140625" style="134" customWidth="1"/>
    <col min="10762" max="10763" width="13.28515625" style="134" customWidth="1"/>
    <col min="10764" max="10764" width="13.85546875" style="134" customWidth="1"/>
    <col min="10765" max="10768" width="9.140625" style="134" customWidth="1"/>
    <col min="10769" max="11007" width="9.140625" style="134"/>
    <col min="11008" max="11008" width="46.140625" style="134" customWidth="1"/>
    <col min="11009" max="11009" width="30.7109375" style="134" customWidth="1"/>
    <col min="11010" max="11010" width="20.85546875" style="134" customWidth="1"/>
    <col min="11011" max="11012" width="20.42578125" style="134" customWidth="1"/>
    <col min="11013" max="11013" width="14.7109375" style="134" customWidth="1"/>
    <col min="11014" max="11014" width="14" style="134" customWidth="1"/>
    <col min="11015" max="11015" width="32.85546875" style="134" customWidth="1"/>
    <col min="11016" max="11016" width="11" style="134" customWidth="1"/>
    <col min="11017" max="11017" width="11.140625" style="134" customWidth="1"/>
    <col min="11018" max="11019" width="13.28515625" style="134" customWidth="1"/>
    <col min="11020" max="11020" width="13.85546875" style="134" customWidth="1"/>
    <col min="11021" max="11024" width="9.140625" style="134" customWidth="1"/>
    <col min="11025" max="11263" width="9.140625" style="134"/>
    <col min="11264" max="11264" width="46.140625" style="134" customWidth="1"/>
    <col min="11265" max="11265" width="30.7109375" style="134" customWidth="1"/>
    <col min="11266" max="11266" width="20.85546875" style="134" customWidth="1"/>
    <col min="11267" max="11268" width="20.42578125" style="134" customWidth="1"/>
    <col min="11269" max="11269" width="14.7109375" style="134" customWidth="1"/>
    <col min="11270" max="11270" width="14" style="134" customWidth="1"/>
    <col min="11271" max="11271" width="32.85546875" style="134" customWidth="1"/>
    <col min="11272" max="11272" width="11" style="134" customWidth="1"/>
    <col min="11273" max="11273" width="11.140625" style="134" customWidth="1"/>
    <col min="11274" max="11275" width="13.28515625" style="134" customWidth="1"/>
    <col min="11276" max="11276" width="13.85546875" style="134" customWidth="1"/>
    <col min="11277" max="11280" width="9.140625" style="134" customWidth="1"/>
    <col min="11281" max="11519" width="9.140625" style="134"/>
    <col min="11520" max="11520" width="46.140625" style="134" customWidth="1"/>
    <col min="11521" max="11521" width="30.7109375" style="134" customWidth="1"/>
    <col min="11522" max="11522" width="20.85546875" style="134" customWidth="1"/>
    <col min="11523" max="11524" width="20.42578125" style="134" customWidth="1"/>
    <col min="11525" max="11525" width="14.7109375" style="134" customWidth="1"/>
    <col min="11526" max="11526" width="14" style="134" customWidth="1"/>
    <col min="11527" max="11527" width="32.85546875" style="134" customWidth="1"/>
    <col min="11528" max="11528" width="11" style="134" customWidth="1"/>
    <col min="11529" max="11529" width="11.140625" style="134" customWidth="1"/>
    <col min="11530" max="11531" width="13.28515625" style="134" customWidth="1"/>
    <col min="11532" max="11532" width="13.85546875" style="134" customWidth="1"/>
    <col min="11533" max="11536" width="9.140625" style="134" customWidth="1"/>
    <col min="11537" max="11775" width="9.140625" style="134"/>
    <col min="11776" max="11776" width="46.140625" style="134" customWidth="1"/>
    <col min="11777" max="11777" width="30.7109375" style="134" customWidth="1"/>
    <col min="11778" max="11778" width="20.85546875" style="134" customWidth="1"/>
    <col min="11779" max="11780" width="20.42578125" style="134" customWidth="1"/>
    <col min="11781" max="11781" width="14.7109375" style="134" customWidth="1"/>
    <col min="11782" max="11782" width="14" style="134" customWidth="1"/>
    <col min="11783" max="11783" width="32.85546875" style="134" customWidth="1"/>
    <col min="11784" max="11784" width="11" style="134" customWidth="1"/>
    <col min="11785" max="11785" width="11.140625" style="134" customWidth="1"/>
    <col min="11786" max="11787" width="13.28515625" style="134" customWidth="1"/>
    <col min="11788" max="11788" width="13.85546875" style="134" customWidth="1"/>
    <col min="11789" max="11792" width="9.140625" style="134" customWidth="1"/>
    <col min="11793" max="12031" width="9.140625" style="134"/>
    <col min="12032" max="12032" width="46.140625" style="134" customWidth="1"/>
    <col min="12033" max="12033" width="30.7109375" style="134" customWidth="1"/>
    <col min="12034" max="12034" width="20.85546875" style="134" customWidth="1"/>
    <col min="12035" max="12036" width="20.42578125" style="134" customWidth="1"/>
    <col min="12037" max="12037" width="14.7109375" style="134" customWidth="1"/>
    <col min="12038" max="12038" width="14" style="134" customWidth="1"/>
    <col min="12039" max="12039" width="32.85546875" style="134" customWidth="1"/>
    <col min="12040" max="12040" width="11" style="134" customWidth="1"/>
    <col min="12041" max="12041" width="11.140625" style="134" customWidth="1"/>
    <col min="12042" max="12043" width="13.28515625" style="134" customWidth="1"/>
    <col min="12044" max="12044" width="13.85546875" style="134" customWidth="1"/>
    <col min="12045" max="12048" width="9.140625" style="134" customWidth="1"/>
    <col min="12049" max="12287" width="9.140625" style="134"/>
    <col min="12288" max="12288" width="46.140625" style="134" customWidth="1"/>
    <col min="12289" max="12289" width="30.7109375" style="134" customWidth="1"/>
    <col min="12290" max="12290" width="20.85546875" style="134" customWidth="1"/>
    <col min="12291" max="12292" width="20.42578125" style="134" customWidth="1"/>
    <col min="12293" max="12293" width="14.7109375" style="134" customWidth="1"/>
    <col min="12294" max="12294" width="14" style="134" customWidth="1"/>
    <col min="12295" max="12295" width="32.85546875" style="134" customWidth="1"/>
    <col min="12296" max="12296" width="11" style="134" customWidth="1"/>
    <col min="12297" max="12297" width="11.140625" style="134" customWidth="1"/>
    <col min="12298" max="12299" width="13.28515625" style="134" customWidth="1"/>
    <col min="12300" max="12300" width="13.85546875" style="134" customWidth="1"/>
    <col min="12301" max="12304" width="9.140625" style="134" customWidth="1"/>
    <col min="12305" max="12543" width="9.140625" style="134"/>
    <col min="12544" max="12544" width="46.140625" style="134" customWidth="1"/>
    <col min="12545" max="12545" width="30.7109375" style="134" customWidth="1"/>
    <col min="12546" max="12546" width="20.85546875" style="134" customWidth="1"/>
    <col min="12547" max="12548" width="20.42578125" style="134" customWidth="1"/>
    <col min="12549" max="12549" width="14.7109375" style="134" customWidth="1"/>
    <col min="12550" max="12550" width="14" style="134" customWidth="1"/>
    <col min="12551" max="12551" width="32.85546875" style="134" customWidth="1"/>
    <col min="12552" max="12552" width="11" style="134" customWidth="1"/>
    <col min="12553" max="12553" width="11.140625" style="134" customWidth="1"/>
    <col min="12554" max="12555" width="13.28515625" style="134" customWidth="1"/>
    <col min="12556" max="12556" width="13.85546875" style="134" customWidth="1"/>
    <col min="12557" max="12560" width="9.140625" style="134" customWidth="1"/>
    <col min="12561" max="12799" width="9.140625" style="134"/>
    <col min="12800" max="12800" width="46.140625" style="134" customWidth="1"/>
    <col min="12801" max="12801" width="30.7109375" style="134" customWidth="1"/>
    <col min="12802" max="12802" width="20.85546875" style="134" customWidth="1"/>
    <col min="12803" max="12804" width="20.42578125" style="134" customWidth="1"/>
    <col min="12805" max="12805" width="14.7109375" style="134" customWidth="1"/>
    <col min="12806" max="12806" width="14" style="134" customWidth="1"/>
    <col min="12807" max="12807" width="32.85546875" style="134" customWidth="1"/>
    <col min="12808" max="12808" width="11" style="134" customWidth="1"/>
    <col min="12809" max="12809" width="11.140625" style="134" customWidth="1"/>
    <col min="12810" max="12811" width="13.28515625" style="134" customWidth="1"/>
    <col min="12812" max="12812" width="13.85546875" style="134" customWidth="1"/>
    <col min="12813" max="12816" width="9.140625" style="134" customWidth="1"/>
    <col min="12817" max="13055" width="9.140625" style="134"/>
    <col min="13056" max="13056" width="46.140625" style="134" customWidth="1"/>
    <col min="13057" max="13057" width="30.7109375" style="134" customWidth="1"/>
    <col min="13058" max="13058" width="20.85546875" style="134" customWidth="1"/>
    <col min="13059" max="13060" width="20.42578125" style="134" customWidth="1"/>
    <col min="13061" max="13061" width="14.7109375" style="134" customWidth="1"/>
    <col min="13062" max="13062" width="14" style="134" customWidth="1"/>
    <col min="13063" max="13063" width="32.85546875" style="134" customWidth="1"/>
    <col min="13064" max="13064" width="11" style="134" customWidth="1"/>
    <col min="13065" max="13065" width="11.140625" style="134" customWidth="1"/>
    <col min="13066" max="13067" width="13.28515625" style="134" customWidth="1"/>
    <col min="13068" max="13068" width="13.85546875" style="134" customWidth="1"/>
    <col min="13069" max="13072" width="9.140625" style="134" customWidth="1"/>
    <col min="13073" max="13311" width="9.140625" style="134"/>
    <col min="13312" max="13312" width="46.140625" style="134" customWidth="1"/>
    <col min="13313" max="13313" width="30.7109375" style="134" customWidth="1"/>
    <col min="13314" max="13314" width="20.85546875" style="134" customWidth="1"/>
    <col min="13315" max="13316" width="20.42578125" style="134" customWidth="1"/>
    <col min="13317" max="13317" width="14.7109375" style="134" customWidth="1"/>
    <col min="13318" max="13318" width="14" style="134" customWidth="1"/>
    <col min="13319" max="13319" width="32.85546875" style="134" customWidth="1"/>
    <col min="13320" max="13320" width="11" style="134" customWidth="1"/>
    <col min="13321" max="13321" width="11.140625" style="134" customWidth="1"/>
    <col min="13322" max="13323" width="13.28515625" style="134" customWidth="1"/>
    <col min="13324" max="13324" width="13.85546875" style="134" customWidth="1"/>
    <col min="13325" max="13328" width="9.140625" style="134" customWidth="1"/>
    <col min="13329" max="13567" width="9.140625" style="134"/>
    <col min="13568" max="13568" width="46.140625" style="134" customWidth="1"/>
    <col min="13569" max="13569" width="30.7109375" style="134" customWidth="1"/>
    <col min="13570" max="13570" width="20.85546875" style="134" customWidth="1"/>
    <col min="13571" max="13572" width="20.42578125" style="134" customWidth="1"/>
    <col min="13573" max="13573" width="14.7109375" style="134" customWidth="1"/>
    <col min="13574" max="13574" width="14" style="134" customWidth="1"/>
    <col min="13575" max="13575" width="32.85546875" style="134" customWidth="1"/>
    <col min="13576" max="13576" width="11" style="134" customWidth="1"/>
    <col min="13577" max="13577" width="11.140625" style="134" customWidth="1"/>
    <col min="13578" max="13579" width="13.28515625" style="134" customWidth="1"/>
    <col min="13580" max="13580" width="13.85546875" style="134" customWidth="1"/>
    <col min="13581" max="13584" width="9.140625" style="134" customWidth="1"/>
    <col min="13585" max="13823" width="9.140625" style="134"/>
    <col min="13824" max="13824" width="46.140625" style="134" customWidth="1"/>
    <col min="13825" max="13825" width="30.7109375" style="134" customWidth="1"/>
    <col min="13826" max="13826" width="20.85546875" style="134" customWidth="1"/>
    <col min="13827" max="13828" width="20.42578125" style="134" customWidth="1"/>
    <col min="13829" max="13829" width="14.7109375" style="134" customWidth="1"/>
    <col min="13830" max="13830" width="14" style="134" customWidth="1"/>
    <col min="13831" max="13831" width="32.85546875" style="134" customWidth="1"/>
    <col min="13832" max="13832" width="11" style="134" customWidth="1"/>
    <col min="13833" max="13833" width="11.140625" style="134" customWidth="1"/>
    <col min="13834" max="13835" width="13.28515625" style="134" customWidth="1"/>
    <col min="13836" max="13836" width="13.85546875" style="134" customWidth="1"/>
    <col min="13837" max="13840" width="9.140625" style="134" customWidth="1"/>
    <col min="13841" max="14079" width="9.140625" style="134"/>
    <col min="14080" max="14080" width="46.140625" style="134" customWidth="1"/>
    <col min="14081" max="14081" width="30.7109375" style="134" customWidth="1"/>
    <col min="14082" max="14082" width="20.85546875" style="134" customWidth="1"/>
    <col min="14083" max="14084" width="20.42578125" style="134" customWidth="1"/>
    <col min="14085" max="14085" width="14.7109375" style="134" customWidth="1"/>
    <col min="14086" max="14086" width="14" style="134" customWidth="1"/>
    <col min="14087" max="14087" width="32.85546875" style="134" customWidth="1"/>
    <col min="14088" max="14088" width="11" style="134" customWidth="1"/>
    <col min="14089" max="14089" width="11.140625" style="134" customWidth="1"/>
    <col min="14090" max="14091" width="13.28515625" style="134" customWidth="1"/>
    <col min="14092" max="14092" width="13.85546875" style="134" customWidth="1"/>
    <col min="14093" max="14096" width="9.140625" style="134" customWidth="1"/>
    <col min="14097" max="14335" width="9.140625" style="134"/>
    <col min="14336" max="14336" width="46.140625" style="134" customWidth="1"/>
    <col min="14337" max="14337" width="30.7109375" style="134" customWidth="1"/>
    <col min="14338" max="14338" width="20.85546875" style="134" customWidth="1"/>
    <col min="14339" max="14340" width="20.42578125" style="134" customWidth="1"/>
    <col min="14341" max="14341" width="14.7109375" style="134" customWidth="1"/>
    <col min="14342" max="14342" width="14" style="134" customWidth="1"/>
    <col min="14343" max="14343" width="32.85546875" style="134" customWidth="1"/>
    <col min="14344" max="14344" width="11" style="134" customWidth="1"/>
    <col min="14345" max="14345" width="11.140625" style="134" customWidth="1"/>
    <col min="14346" max="14347" width="13.28515625" style="134" customWidth="1"/>
    <col min="14348" max="14348" width="13.85546875" style="134" customWidth="1"/>
    <col min="14349" max="14352" width="9.140625" style="134" customWidth="1"/>
    <col min="14353" max="14591" width="9.140625" style="134"/>
    <col min="14592" max="14592" width="46.140625" style="134" customWidth="1"/>
    <col min="14593" max="14593" width="30.7109375" style="134" customWidth="1"/>
    <col min="14594" max="14594" width="20.85546875" style="134" customWidth="1"/>
    <col min="14595" max="14596" width="20.42578125" style="134" customWidth="1"/>
    <col min="14597" max="14597" width="14.7109375" style="134" customWidth="1"/>
    <col min="14598" max="14598" width="14" style="134" customWidth="1"/>
    <col min="14599" max="14599" width="32.85546875" style="134" customWidth="1"/>
    <col min="14600" max="14600" width="11" style="134" customWidth="1"/>
    <col min="14601" max="14601" width="11.140625" style="134" customWidth="1"/>
    <col min="14602" max="14603" width="13.28515625" style="134" customWidth="1"/>
    <col min="14604" max="14604" width="13.85546875" style="134" customWidth="1"/>
    <col min="14605" max="14608" width="9.140625" style="134" customWidth="1"/>
    <col min="14609" max="14847" width="9.140625" style="134"/>
    <col min="14848" max="14848" width="46.140625" style="134" customWidth="1"/>
    <col min="14849" max="14849" width="30.7109375" style="134" customWidth="1"/>
    <col min="14850" max="14850" width="20.85546875" style="134" customWidth="1"/>
    <col min="14851" max="14852" width="20.42578125" style="134" customWidth="1"/>
    <col min="14853" max="14853" width="14.7109375" style="134" customWidth="1"/>
    <col min="14854" max="14854" width="14" style="134" customWidth="1"/>
    <col min="14855" max="14855" width="32.85546875" style="134" customWidth="1"/>
    <col min="14856" max="14856" width="11" style="134" customWidth="1"/>
    <col min="14857" max="14857" width="11.140625" style="134" customWidth="1"/>
    <col min="14858" max="14859" width="13.28515625" style="134" customWidth="1"/>
    <col min="14860" max="14860" width="13.85546875" style="134" customWidth="1"/>
    <col min="14861" max="14864" width="9.140625" style="134" customWidth="1"/>
    <col min="14865" max="15103" width="9.140625" style="134"/>
    <col min="15104" max="15104" width="46.140625" style="134" customWidth="1"/>
    <col min="15105" max="15105" width="30.7109375" style="134" customWidth="1"/>
    <col min="15106" max="15106" width="20.85546875" style="134" customWidth="1"/>
    <col min="15107" max="15108" width="20.42578125" style="134" customWidth="1"/>
    <col min="15109" max="15109" width="14.7109375" style="134" customWidth="1"/>
    <col min="15110" max="15110" width="14" style="134" customWidth="1"/>
    <col min="15111" max="15111" width="32.85546875" style="134" customWidth="1"/>
    <col min="15112" max="15112" width="11" style="134" customWidth="1"/>
    <col min="15113" max="15113" width="11.140625" style="134" customWidth="1"/>
    <col min="15114" max="15115" width="13.28515625" style="134" customWidth="1"/>
    <col min="15116" max="15116" width="13.85546875" style="134" customWidth="1"/>
    <col min="15117" max="15120" width="9.140625" style="134" customWidth="1"/>
    <col min="15121" max="15359" width="9.140625" style="134"/>
    <col min="15360" max="15360" width="46.140625" style="134" customWidth="1"/>
    <col min="15361" max="15361" width="30.7109375" style="134" customWidth="1"/>
    <col min="15362" max="15362" width="20.85546875" style="134" customWidth="1"/>
    <col min="15363" max="15364" width="20.42578125" style="134" customWidth="1"/>
    <col min="15365" max="15365" width="14.7109375" style="134" customWidth="1"/>
    <col min="15366" max="15366" width="14" style="134" customWidth="1"/>
    <col min="15367" max="15367" width="32.85546875" style="134" customWidth="1"/>
    <col min="15368" max="15368" width="11" style="134" customWidth="1"/>
    <col min="15369" max="15369" width="11.140625" style="134" customWidth="1"/>
    <col min="15370" max="15371" width="13.28515625" style="134" customWidth="1"/>
    <col min="15372" max="15372" width="13.85546875" style="134" customWidth="1"/>
    <col min="15373" max="15376" width="9.140625" style="134" customWidth="1"/>
    <col min="15377" max="15615" width="9.140625" style="134"/>
    <col min="15616" max="15616" width="46.140625" style="134" customWidth="1"/>
    <col min="15617" max="15617" width="30.7109375" style="134" customWidth="1"/>
    <col min="15618" max="15618" width="20.85546875" style="134" customWidth="1"/>
    <col min="15619" max="15620" width="20.42578125" style="134" customWidth="1"/>
    <col min="15621" max="15621" width="14.7109375" style="134" customWidth="1"/>
    <col min="15622" max="15622" width="14" style="134" customWidth="1"/>
    <col min="15623" max="15623" width="32.85546875" style="134" customWidth="1"/>
    <col min="15624" max="15624" width="11" style="134" customWidth="1"/>
    <col min="15625" max="15625" width="11.140625" style="134" customWidth="1"/>
    <col min="15626" max="15627" width="13.28515625" style="134" customWidth="1"/>
    <col min="15628" max="15628" width="13.85546875" style="134" customWidth="1"/>
    <col min="15629" max="15632" width="9.140625" style="134" customWidth="1"/>
    <col min="15633" max="15871" width="9.140625" style="134"/>
    <col min="15872" max="15872" width="46.140625" style="134" customWidth="1"/>
    <col min="15873" max="15873" width="30.7109375" style="134" customWidth="1"/>
    <col min="15874" max="15874" width="20.85546875" style="134" customWidth="1"/>
    <col min="15875" max="15876" width="20.42578125" style="134" customWidth="1"/>
    <col min="15877" max="15877" width="14.7109375" style="134" customWidth="1"/>
    <col min="15878" max="15878" width="14" style="134" customWidth="1"/>
    <col min="15879" max="15879" width="32.85546875" style="134" customWidth="1"/>
    <col min="15880" max="15880" width="11" style="134" customWidth="1"/>
    <col min="15881" max="15881" width="11.140625" style="134" customWidth="1"/>
    <col min="15882" max="15883" width="13.28515625" style="134" customWidth="1"/>
    <col min="15884" max="15884" width="13.85546875" style="134" customWidth="1"/>
    <col min="15885" max="15888" width="9.140625" style="134" customWidth="1"/>
    <col min="15889" max="16127" width="9.140625" style="134"/>
    <col min="16128" max="16128" width="46.140625" style="134" customWidth="1"/>
    <col min="16129" max="16129" width="30.7109375" style="134" customWidth="1"/>
    <col min="16130" max="16130" width="20.85546875" style="134" customWidth="1"/>
    <col min="16131" max="16132" width="20.42578125" style="134" customWidth="1"/>
    <col min="16133" max="16133" width="14.7109375" style="134" customWidth="1"/>
    <col min="16134" max="16134" width="14" style="134" customWidth="1"/>
    <col min="16135" max="16135" width="32.85546875" style="134" customWidth="1"/>
    <col min="16136" max="16136" width="11" style="134" customWidth="1"/>
    <col min="16137" max="16137" width="11.140625" style="134" customWidth="1"/>
    <col min="16138" max="16139" width="13.28515625" style="134" customWidth="1"/>
    <col min="16140" max="16140" width="13.85546875" style="134" customWidth="1"/>
    <col min="16141" max="16144" width="9.140625" style="134" customWidth="1"/>
    <col min="16145" max="16383" width="9.140625" style="134"/>
    <col min="16384" max="16384" width="9.140625" style="134" customWidth="1"/>
  </cols>
  <sheetData>
    <row r="1" spans="1:7" s="2" customFormat="1">
      <c r="A1" s="1"/>
      <c r="B1" s="1"/>
      <c r="F1" s="1225" t="s">
        <v>26</v>
      </c>
      <c r="G1" s="1225"/>
    </row>
    <row r="2" spans="1:7" s="2" customFormat="1">
      <c r="A2" s="1"/>
      <c r="B2" s="1"/>
      <c r="D2" s="1225" t="s">
        <v>0</v>
      </c>
      <c r="E2" s="1225"/>
      <c r="F2" s="1225"/>
      <c r="G2" s="1225"/>
    </row>
    <row r="3" spans="1:7" s="2" customFormat="1">
      <c r="A3" s="1"/>
      <c r="B3" s="1"/>
      <c r="D3" s="1225" t="s">
        <v>203</v>
      </c>
      <c r="E3" s="1225"/>
      <c r="F3" s="1225"/>
      <c r="G3" s="1225"/>
    </row>
    <row r="4" spans="1:7" s="2" customFormat="1" ht="16.7" customHeight="1">
      <c r="A4" s="1"/>
      <c r="B4" s="1"/>
      <c r="D4" s="1225" t="s">
        <v>1</v>
      </c>
      <c r="E4" s="1225"/>
      <c r="F4" s="1225"/>
      <c r="G4" s="1225"/>
    </row>
    <row r="5" spans="1:7" s="2" customFormat="1">
      <c r="A5" s="1"/>
      <c r="B5" s="1"/>
      <c r="D5" s="435"/>
      <c r="E5" s="435"/>
      <c r="F5" s="435"/>
      <c r="G5" s="435"/>
    </row>
    <row r="6" spans="1:7" s="344" customFormat="1" ht="15.75">
      <c r="A6" s="345"/>
      <c r="B6" s="318"/>
      <c r="C6" s="346"/>
      <c r="D6" s="941" t="s">
        <v>436</v>
      </c>
      <c r="E6" s="941"/>
      <c r="F6" s="941"/>
      <c r="G6" s="941"/>
    </row>
    <row r="7" spans="1:7" s="4" customFormat="1" ht="15.75">
      <c r="D7" s="941" t="s">
        <v>227</v>
      </c>
      <c r="E7" s="941"/>
      <c r="F7" s="941"/>
      <c r="G7" s="941"/>
    </row>
    <row r="8" spans="1:7" s="4" customFormat="1" ht="15.75">
      <c r="D8" s="941" t="s">
        <v>228</v>
      </c>
      <c r="E8" s="941"/>
      <c r="F8" s="941"/>
      <c r="G8" s="941"/>
    </row>
    <row r="9" spans="1:7" s="4" customFormat="1" ht="15.75">
      <c r="D9" s="941" t="s">
        <v>481</v>
      </c>
      <c r="E9" s="941"/>
      <c r="F9" s="941"/>
      <c r="G9" s="941"/>
    </row>
    <row r="10" spans="1:7" s="4" customFormat="1" ht="21.75" customHeight="1"/>
    <row r="11" spans="1:7" s="644" customFormat="1" ht="19.5" customHeight="1">
      <c r="D11" s="990" t="s">
        <v>477</v>
      </c>
      <c r="E11" s="990"/>
      <c r="F11" s="990"/>
      <c r="G11" s="990"/>
    </row>
    <row r="12" spans="1:7" s="890" customFormat="1" ht="15.75">
      <c r="D12" s="991" t="s">
        <v>437</v>
      </c>
      <c r="E12" s="991"/>
      <c r="F12" s="991"/>
      <c r="G12" s="991"/>
    </row>
    <row r="13" spans="1:7" s="891" customFormat="1" ht="15.75">
      <c r="D13" s="992" t="s">
        <v>438</v>
      </c>
      <c r="E13" s="992"/>
      <c r="F13" s="992"/>
      <c r="G13" s="992"/>
    </row>
    <row r="14" spans="1:7" s="891" customFormat="1" ht="15.75">
      <c r="D14" s="993" t="s">
        <v>462</v>
      </c>
      <c r="E14" s="993"/>
      <c r="F14" s="993"/>
      <c r="G14" s="993"/>
    </row>
    <row r="15" spans="1:7" s="891" customFormat="1" ht="15.75">
      <c r="F15" s="891" t="s">
        <v>27</v>
      </c>
    </row>
    <row r="16" spans="1:7" s="5" customFormat="1" ht="15.75">
      <c r="F16" s="240"/>
    </row>
    <row r="17" spans="1:12" s="5" customFormat="1" ht="9" customHeight="1"/>
    <row r="18" spans="1:12" s="8" customFormat="1" ht="21" customHeight="1">
      <c r="A18" s="1052" t="s">
        <v>2</v>
      </c>
      <c r="B18" s="1052"/>
      <c r="C18" s="1052"/>
      <c r="D18" s="1052"/>
      <c r="E18" s="1052"/>
      <c r="F18" s="1052"/>
      <c r="G18" s="1052"/>
    </row>
    <row r="19" spans="1:12" s="8" customFormat="1" ht="15.75">
      <c r="A19" s="1055" t="s">
        <v>192</v>
      </c>
      <c r="B19" s="1055"/>
      <c r="C19" s="1055"/>
      <c r="D19" s="1055"/>
      <c r="E19" s="1055"/>
      <c r="F19" s="1055"/>
      <c r="G19" s="1055"/>
    </row>
    <row r="20" spans="1:12" s="8" customFormat="1" ht="15.75">
      <c r="A20" s="1051"/>
      <c r="B20" s="1051"/>
      <c r="C20" s="1051"/>
      <c r="D20" s="1051"/>
      <c r="E20" s="1051"/>
      <c r="F20" s="1051"/>
      <c r="G20" s="1051"/>
    </row>
    <row r="21" spans="1:12" s="8" customFormat="1" ht="15" customHeight="1">
      <c r="A21" s="1052" t="s">
        <v>28</v>
      </c>
      <c r="B21" s="1052"/>
      <c r="C21" s="1052"/>
      <c r="D21" s="1052"/>
      <c r="E21" s="1052"/>
      <c r="F21" s="1052"/>
      <c r="G21" s="1052"/>
    </row>
    <row r="22" spans="1:12" ht="18" customHeight="1">
      <c r="A22" s="138"/>
      <c r="B22" s="138"/>
      <c r="C22" s="139"/>
      <c r="D22" s="139"/>
      <c r="E22" s="139"/>
      <c r="F22" s="139"/>
      <c r="G22" s="139"/>
      <c r="I22" s="141"/>
      <c r="J22" s="141"/>
      <c r="K22" s="141"/>
      <c r="L22" s="141"/>
    </row>
    <row r="23" spans="1:12" ht="38.1" customHeight="1">
      <c r="A23" s="1069" t="s">
        <v>257</v>
      </c>
      <c r="B23" s="1069"/>
      <c r="C23" s="1069"/>
      <c r="D23" s="1069"/>
      <c r="E23" s="1069"/>
      <c r="F23" s="1069"/>
      <c r="G23" s="1069"/>
      <c r="I23" s="141"/>
      <c r="J23" s="141"/>
      <c r="K23" s="141"/>
      <c r="L23" s="141"/>
    </row>
    <row r="24" spans="1:12" s="8" customFormat="1" ht="21.75" customHeight="1">
      <c r="A24" s="1060" t="s">
        <v>465</v>
      </c>
      <c r="B24" s="1060"/>
      <c r="C24" s="1060"/>
      <c r="D24" s="1060"/>
      <c r="E24" s="1060"/>
      <c r="F24" s="1060"/>
      <c r="G24" s="1060"/>
    </row>
    <row r="25" spans="1:12" s="137" customFormat="1" ht="80.650000000000006" customHeight="1">
      <c r="A25" s="1070" t="s">
        <v>135</v>
      </c>
      <c r="B25" s="1070"/>
      <c r="C25" s="1070"/>
      <c r="D25" s="1070"/>
      <c r="E25" s="1070"/>
      <c r="F25" s="1070"/>
      <c r="G25" s="1070"/>
      <c r="H25" s="143"/>
      <c r="I25" s="144"/>
      <c r="J25" s="144"/>
      <c r="K25" s="144"/>
    </row>
    <row r="26" spans="1:12" s="145" customFormat="1" ht="17.25" customHeight="1">
      <c r="A26" s="135" t="s">
        <v>3</v>
      </c>
    </row>
    <row r="27" spans="1:12" s="145" customFormat="1" ht="15.75" customHeight="1">
      <c r="A27" s="1071" t="s">
        <v>308</v>
      </c>
      <c r="B27" s="1071"/>
      <c r="C27" s="1071"/>
      <c r="D27" s="1071"/>
      <c r="E27" s="1071"/>
      <c r="F27" s="1071"/>
      <c r="G27" s="1071"/>
    </row>
    <row r="28" spans="1:12" s="145" customFormat="1" ht="27.75" customHeight="1">
      <c r="A28" s="1072" t="s">
        <v>502</v>
      </c>
      <c r="B28" s="1072"/>
      <c r="C28" s="1072"/>
      <c r="D28" s="1072"/>
      <c r="E28" s="1072"/>
      <c r="F28" s="1072"/>
      <c r="G28" s="1072"/>
    </row>
    <row r="29" spans="1:12" s="145" customFormat="1" ht="16.7" customHeight="1">
      <c r="A29" s="135" t="s">
        <v>130</v>
      </c>
    </row>
    <row r="30" spans="1:12" s="145" customFormat="1" ht="15.75">
      <c r="A30" s="135" t="s">
        <v>131</v>
      </c>
    </row>
    <row r="31" spans="1:12" ht="26.45" customHeight="1">
      <c r="A31" s="1064" t="s">
        <v>186</v>
      </c>
      <c r="B31" s="1064"/>
      <c r="C31" s="1064"/>
      <c r="D31" s="1064"/>
      <c r="E31" s="1064"/>
      <c r="F31" s="1064"/>
      <c r="G31" s="1064"/>
      <c r="H31" s="146"/>
      <c r="I31" s="147"/>
      <c r="J31" s="147"/>
      <c r="K31" s="147"/>
    </row>
    <row r="32" spans="1:12" s="145" customFormat="1" ht="15.6" customHeight="1">
      <c r="A32" s="1130" t="s">
        <v>318</v>
      </c>
      <c r="B32" s="946"/>
      <c r="C32" s="946"/>
      <c r="D32" s="946"/>
      <c r="E32" s="946"/>
      <c r="F32" s="946"/>
      <c r="G32" s="946"/>
    </row>
    <row r="33" spans="1:12" s="133" customFormat="1" ht="20.25" customHeight="1">
      <c r="A33" s="999" t="s">
        <v>59</v>
      </c>
      <c r="B33" s="999"/>
      <c r="C33" s="999"/>
      <c r="D33" s="999" t="s">
        <v>7</v>
      </c>
      <c r="E33" s="999" t="s">
        <v>60</v>
      </c>
      <c r="F33" s="999"/>
      <c r="G33" s="999"/>
    </row>
    <row r="34" spans="1:12" s="133" customFormat="1" ht="19.5" customHeight="1">
      <c r="A34" s="999"/>
      <c r="B34" s="999"/>
      <c r="C34" s="999"/>
      <c r="D34" s="999"/>
      <c r="E34" s="437" t="s">
        <v>13</v>
      </c>
      <c r="F34" s="503" t="s">
        <v>14</v>
      </c>
      <c r="G34" s="503" t="s">
        <v>30</v>
      </c>
    </row>
    <row r="35" spans="1:12" s="133" customFormat="1" ht="23.65" customHeight="1">
      <c r="A35" s="1226" t="s">
        <v>385</v>
      </c>
      <c r="B35" s="1226"/>
      <c r="C35" s="1226"/>
      <c r="D35" s="40" t="s">
        <v>62</v>
      </c>
      <c r="E35" s="41">
        <v>57</v>
      </c>
      <c r="F35" s="504"/>
      <c r="G35" s="504"/>
    </row>
    <row r="36" spans="1:12" s="913" customFormat="1" ht="33.950000000000003" customHeight="1">
      <c r="A36" s="1227" t="s">
        <v>508</v>
      </c>
      <c r="B36" s="1227"/>
      <c r="C36" s="1227"/>
      <c r="D36" s="1227"/>
      <c r="E36" s="1227"/>
      <c r="F36" s="1227"/>
      <c r="G36" s="1227"/>
    </row>
    <row r="37" spans="1:12" ht="15.75">
      <c r="A37" s="1093"/>
      <c r="B37" s="1093"/>
      <c r="C37" s="1093"/>
      <c r="D37" s="1093"/>
      <c r="E37" s="1093"/>
      <c r="F37" s="1093"/>
      <c r="G37" s="1093"/>
      <c r="H37" s="441"/>
    </row>
    <row r="38" spans="1:12" ht="18.75" customHeight="1">
      <c r="A38" s="1073" t="s">
        <v>5</v>
      </c>
      <c r="B38" s="1073"/>
      <c r="C38" s="1073"/>
      <c r="D38" s="1073"/>
      <c r="E38" s="1073"/>
      <c r="F38" s="1073"/>
      <c r="G38" s="1073"/>
      <c r="H38" s="134"/>
    </row>
    <row r="39" spans="1:12" ht="30.95" customHeight="1">
      <c r="A39" s="1074" t="s">
        <v>6</v>
      </c>
      <c r="B39" s="1074" t="s">
        <v>7</v>
      </c>
      <c r="C39" s="440" t="s">
        <v>8</v>
      </c>
      <c r="D39" s="440" t="s">
        <v>9</v>
      </c>
      <c r="E39" s="1077" t="s">
        <v>10</v>
      </c>
      <c r="F39" s="1078"/>
      <c r="G39" s="1079"/>
      <c r="H39" s="134"/>
    </row>
    <row r="40" spans="1:12" ht="17.25" customHeight="1">
      <c r="A40" s="1075"/>
      <c r="B40" s="1076"/>
      <c r="C40" s="439" t="s">
        <v>11</v>
      </c>
      <c r="D40" s="439" t="s">
        <v>12</v>
      </c>
      <c r="E40" s="439" t="s">
        <v>13</v>
      </c>
      <c r="F40" s="439" t="s">
        <v>14</v>
      </c>
      <c r="G40" s="439" t="s">
        <v>30</v>
      </c>
      <c r="H40" s="134"/>
    </row>
    <row r="41" spans="1:12" ht="33" customHeight="1">
      <c r="A41" s="150" t="s">
        <v>15</v>
      </c>
      <c r="B41" s="440" t="s">
        <v>16</v>
      </c>
      <c r="C41" s="151">
        <f>C62</f>
        <v>116499.9</v>
      </c>
      <c r="D41" s="151">
        <f>D61</f>
        <v>127123</v>
      </c>
      <c r="E41" s="151">
        <f>E61</f>
        <v>119714</v>
      </c>
      <c r="F41" s="151"/>
      <c r="G41" s="151"/>
      <c r="H41" s="134"/>
    </row>
    <row r="42" spans="1:12" ht="21.75" customHeight="1">
      <c r="A42" s="150" t="s">
        <v>17</v>
      </c>
      <c r="B42" s="440" t="s">
        <v>16</v>
      </c>
      <c r="C42" s="151"/>
      <c r="D42" s="151"/>
      <c r="E42" s="151"/>
      <c r="F42" s="151"/>
      <c r="G42" s="151"/>
      <c r="H42" s="134"/>
    </row>
    <row r="43" spans="1:12" ht="27.75" customHeight="1">
      <c r="A43" s="152" t="s">
        <v>18</v>
      </c>
      <c r="B43" s="438" t="s">
        <v>16</v>
      </c>
      <c r="C43" s="154">
        <f>C41+C42</f>
        <v>116499.9</v>
      </c>
      <c r="D43" s="154">
        <f>D41+D42</f>
        <v>127123</v>
      </c>
      <c r="E43" s="154">
        <f>E41+E42</f>
        <v>119714</v>
      </c>
      <c r="F43" s="154">
        <f>F41+F42</f>
        <v>0</v>
      </c>
      <c r="G43" s="154">
        <f>G41+G42</f>
        <v>0</v>
      </c>
      <c r="H43" s="141"/>
      <c r="I43" s="141"/>
      <c r="J43" s="141"/>
      <c r="K43" s="141"/>
    </row>
    <row r="44" spans="1:12" s="137" customFormat="1" ht="19.5" customHeight="1">
      <c r="A44" s="1069" t="s">
        <v>19</v>
      </c>
      <c r="B44" s="1069"/>
      <c r="C44" s="1069"/>
      <c r="D44" s="1069"/>
      <c r="E44" s="1069"/>
      <c r="F44" s="1069"/>
      <c r="G44" s="1069"/>
      <c r="H44" s="136"/>
      <c r="I44" s="139"/>
      <c r="J44" s="139"/>
      <c r="K44" s="139"/>
      <c r="L44" s="139"/>
    </row>
    <row r="45" spans="1:12" s="145" customFormat="1" ht="17.25" customHeight="1">
      <c r="A45" s="135" t="s">
        <v>20</v>
      </c>
    </row>
    <row r="46" spans="1:12" s="145" customFormat="1" ht="30.75" customHeight="1">
      <c r="A46" s="1072" t="s">
        <v>502</v>
      </c>
      <c r="B46" s="1072"/>
      <c r="C46" s="1072"/>
      <c r="D46" s="1072"/>
      <c r="E46" s="1072"/>
      <c r="F46" s="1072"/>
      <c r="G46" s="1072"/>
    </row>
    <row r="47" spans="1:12" s="145" customFormat="1" ht="17.25" customHeight="1">
      <c r="A47" s="135" t="s">
        <v>131</v>
      </c>
      <c r="B47" s="156"/>
      <c r="C47" s="156"/>
      <c r="D47" s="156"/>
      <c r="E47" s="156"/>
      <c r="F47" s="156"/>
      <c r="G47" s="156"/>
    </row>
    <row r="48" spans="1:12" s="913" customFormat="1" ht="33.950000000000003" customHeight="1">
      <c r="A48" s="1231" t="s">
        <v>508</v>
      </c>
      <c r="B48" s="1232"/>
      <c r="C48" s="1232"/>
      <c r="D48" s="1232"/>
      <c r="E48" s="1232"/>
      <c r="F48" s="1232"/>
      <c r="G48" s="1233"/>
    </row>
    <row r="49" spans="1:11" ht="30" customHeight="1">
      <c r="A49" s="1081" t="s">
        <v>21</v>
      </c>
      <c r="B49" s="1082" t="s">
        <v>7</v>
      </c>
      <c r="C49" s="157" t="s">
        <v>8</v>
      </c>
      <c r="D49" s="157" t="s">
        <v>9</v>
      </c>
      <c r="E49" s="1082" t="s">
        <v>10</v>
      </c>
      <c r="F49" s="1082"/>
      <c r="G49" s="1082"/>
      <c r="H49" s="134"/>
    </row>
    <row r="50" spans="1:11" ht="14.25" customHeight="1">
      <c r="A50" s="1081"/>
      <c r="B50" s="1082"/>
      <c r="C50" s="440" t="s">
        <v>11</v>
      </c>
      <c r="D50" s="440" t="s">
        <v>12</v>
      </c>
      <c r="E50" s="440" t="s">
        <v>13</v>
      </c>
      <c r="F50" s="440" t="s">
        <v>14</v>
      </c>
      <c r="G50" s="440" t="s">
        <v>30</v>
      </c>
      <c r="H50" s="134"/>
    </row>
    <row r="51" spans="1:11" s="469" customFormat="1" ht="35.25" customHeight="1">
      <c r="A51" s="50" t="s">
        <v>258</v>
      </c>
      <c r="B51" s="40" t="s">
        <v>65</v>
      </c>
      <c r="C51" s="40">
        <v>18230</v>
      </c>
      <c r="D51" s="40">
        <v>20058</v>
      </c>
      <c r="E51" s="40">
        <v>18331</v>
      </c>
      <c r="F51" s="40"/>
      <c r="G51" s="40"/>
    </row>
    <row r="52" spans="1:11" s="469" customFormat="1" ht="34.700000000000003" customHeight="1">
      <c r="A52" s="50" t="s">
        <v>259</v>
      </c>
      <c r="B52" s="40" t="s">
        <v>65</v>
      </c>
      <c r="C52" s="40">
        <v>45223</v>
      </c>
      <c r="D52" s="40">
        <v>39731</v>
      </c>
      <c r="E52" s="40">
        <v>42378</v>
      </c>
      <c r="F52" s="40"/>
      <c r="G52" s="40"/>
    </row>
    <row r="53" spans="1:11" s="469" customFormat="1" ht="46.5" customHeight="1">
      <c r="A53" s="50" t="s">
        <v>260</v>
      </c>
      <c r="B53" s="40" t="s">
        <v>65</v>
      </c>
      <c r="C53" s="40">
        <v>426</v>
      </c>
      <c r="D53" s="40">
        <v>305</v>
      </c>
      <c r="E53" s="40">
        <v>466</v>
      </c>
      <c r="F53" s="40"/>
      <c r="G53" s="40"/>
      <c r="H53" s="469">
        <v>205</v>
      </c>
    </row>
    <row r="54" spans="1:11" s="469" customFormat="1" ht="34.700000000000003" customHeight="1">
      <c r="A54" s="436" t="s">
        <v>261</v>
      </c>
      <c r="B54" s="40" t="s">
        <v>65</v>
      </c>
      <c r="C54" s="470" t="s">
        <v>320</v>
      </c>
      <c r="D54" s="470" t="s">
        <v>320</v>
      </c>
      <c r="E54" s="470" t="s">
        <v>320</v>
      </c>
      <c r="F54" s="470"/>
      <c r="G54" s="470"/>
    </row>
    <row r="55" spans="1:11" s="469" customFormat="1" ht="34.700000000000003" customHeight="1">
      <c r="A55" s="436" t="s">
        <v>262</v>
      </c>
      <c r="B55" s="40" t="s">
        <v>65</v>
      </c>
      <c r="C55" s="470" t="s">
        <v>320</v>
      </c>
      <c r="D55" s="470" t="s">
        <v>320</v>
      </c>
      <c r="E55" s="470" t="s">
        <v>320</v>
      </c>
      <c r="F55" s="470"/>
      <c r="G55" s="470"/>
    </row>
    <row r="56" spans="1:11" s="469" customFormat="1" ht="34.700000000000003" customHeight="1">
      <c r="A56" s="436" t="s">
        <v>263</v>
      </c>
      <c r="B56" s="40" t="s">
        <v>65</v>
      </c>
      <c r="C56" s="470" t="s">
        <v>320</v>
      </c>
      <c r="D56" s="470" t="s">
        <v>320</v>
      </c>
      <c r="E56" s="470" t="s">
        <v>320</v>
      </c>
      <c r="F56" s="470"/>
      <c r="G56" s="470"/>
    </row>
    <row r="57" spans="1:11" s="469" customFormat="1" ht="32.25" customHeight="1">
      <c r="A57" s="50" t="s">
        <v>264</v>
      </c>
      <c r="B57" s="40" t="s">
        <v>65</v>
      </c>
      <c r="C57" s="470">
        <v>325</v>
      </c>
      <c r="D57" s="470">
        <v>120</v>
      </c>
      <c r="E57" s="470">
        <v>329</v>
      </c>
      <c r="F57" s="470"/>
      <c r="G57" s="470"/>
      <c r="H57" s="471">
        <v>140</v>
      </c>
      <c r="I57" s="471"/>
      <c r="J57" s="471"/>
      <c r="K57" s="471"/>
    </row>
    <row r="58" spans="1:11" ht="12" customHeight="1">
      <c r="A58" s="162"/>
      <c r="B58" s="163"/>
      <c r="C58" s="164"/>
      <c r="D58" s="164"/>
      <c r="E58" s="164"/>
      <c r="F58" s="164"/>
      <c r="G58" s="164"/>
      <c r="H58" s="134"/>
    </row>
    <row r="59" spans="1:11" s="473" customFormat="1" ht="15.75">
      <c r="A59" s="1228" t="s">
        <v>22</v>
      </c>
      <c r="B59" s="1230" t="s">
        <v>7</v>
      </c>
      <c r="C59" s="1096" t="s">
        <v>281</v>
      </c>
      <c r="D59" s="1096" t="s">
        <v>282</v>
      </c>
      <c r="E59" s="1096" t="s">
        <v>60</v>
      </c>
      <c r="F59" s="1096"/>
      <c r="G59" s="1096"/>
      <c r="H59" s="472"/>
    </row>
    <row r="60" spans="1:11" s="473" customFormat="1" ht="15.75">
      <c r="A60" s="1229"/>
      <c r="B60" s="1230"/>
      <c r="C60" s="1096"/>
      <c r="D60" s="1096"/>
      <c r="E60" s="442" t="s">
        <v>13</v>
      </c>
      <c r="F60" s="442" t="s">
        <v>14</v>
      </c>
      <c r="G60" s="442" t="s">
        <v>30</v>
      </c>
      <c r="H60" s="474"/>
    </row>
    <row r="61" spans="1:11" s="473" customFormat="1" ht="31.5" customHeight="1">
      <c r="A61" s="475" t="s">
        <v>15</v>
      </c>
      <c r="B61" s="41" t="s">
        <v>16</v>
      </c>
      <c r="C61" s="69">
        <v>116499.9</v>
      </c>
      <c r="D61" s="69">
        <v>127123</v>
      </c>
      <c r="E61" s="69">
        <f>127359-7645</f>
        <v>119714</v>
      </c>
      <c r="F61" s="69"/>
      <c r="G61" s="69"/>
      <c r="H61" s="474"/>
    </row>
    <row r="62" spans="1:11" s="473" customFormat="1" ht="30" customHeight="1">
      <c r="A62" s="476" t="s">
        <v>23</v>
      </c>
      <c r="B62" s="477" t="s">
        <v>16</v>
      </c>
      <c r="C62" s="478">
        <f>SUM(C61)</f>
        <v>116499.9</v>
      </c>
      <c r="D62" s="478">
        <f>SUM(D61)</f>
        <v>127123</v>
      </c>
      <c r="E62" s="478">
        <f>SUM(E61)</f>
        <v>119714</v>
      </c>
      <c r="F62" s="478">
        <f>SUM(F61)</f>
        <v>0</v>
      </c>
      <c r="G62" s="478"/>
      <c r="H62" s="474"/>
    </row>
    <row r="64" spans="1:11">
      <c r="E64" s="171"/>
    </row>
  </sheetData>
  <mergeCells count="44">
    <mergeCell ref="C59:C60"/>
    <mergeCell ref="A35:C35"/>
    <mergeCell ref="A36:G36"/>
    <mergeCell ref="A59:A60"/>
    <mergeCell ref="B59:B60"/>
    <mergeCell ref="E59:G59"/>
    <mergeCell ref="A38:G38"/>
    <mergeCell ref="A39:A40"/>
    <mergeCell ref="B39:B40"/>
    <mergeCell ref="E39:G39"/>
    <mergeCell ref="A44:G44"/>
    <mergeCell ref="A37:G37"/>
    <mergeCell ref="A46:G46"/>
    <mergeCell ref="A48:G48"/>
    <mergeCell ref="A49:A50"/>
    <mergeCell ref="B49:B50"/>
    <mergeCell ref="A28:G28"/>
    <mergeCell ref="A31:G31"/>
    <mergeCell ref="A18:G18"/>
    <mergeCell ref="A19:G19"/>
    <mergeCell ref="A33:C34"/>
    <mergeCell ref="D33:D34"/>
    <mergeCell ref="E33:G33"/>
    <mergeCell ref="A21:G21"/>
    <mergeCell ref="A23:G23"/>
    <mergeCell ref="A24:G24"/>
    <mergeCell ref="A25:G25"/>
    <mergeCell ref="A27:G27"/>
    <mergeCell ref="D59:D60"/>
    <mergeCell ref="F1:G1"/>
    <mergeCell ref="D2:G2"/>
    <mergeCell ref="D3:G3"/>
    <mergeCell ref="D4:G4"/>
    <mergeCell ref="D7:G7"/>
    <mergeCell ref="D8:G8"/>
    <mergeCell ref="D9:G9"/>
    <mergeCell ref="D12:G12"/>
    <mergeCell ref="D13:G13"/>
    <mergeCell ref="D14:G14"/>
    <mergeCell ref="D6:G6"/>
    <mergeCell ref="D11:G11"/>
    <mergeCell ref="A32:G32"/>
    <mergeCell ref="A20:G20"/>
    <mergeCell ref="E49:G49"/>
  </mergeCells>
  <printOptions horizontalCentered="1"/>
  <pageMargins left="0.39370078740157483" right="0.39370078740157483" top="0.39370078740157483" bottom="0.39370078740157483" header="0.19685039370078741" footer="0.19685039370078741"/>
  <pageSetup paperSize="9" scale="99" fitToHeight="0" orientation="landscape" r:id="rId1"/>
  <headerFooter alignWithMargins="0"/>
  <rowBreaks count="2" manualBreakCount="2">
    <brk id="27" max="6" man="1"/>
    <brk id="50" max="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68"/>
  <sheetViews>
    <sheetView view="pageBreakPreview" topLeftCell="A36" zoomScale="98" zoomScaleNormal="75" zoomScaleSheetLayoutView="98" workbookViewId="0">
      <selection activeCell="E44" sqref="E44"/>
    </sheetView>
  </sheetViews>
  <sheetFormatPr defaultColWidth="9.5703125" defaultRowHeight="15"/>
  <cols>
    <col min="1" max="1" width="48.28515625" style="482" customWidth="1"/>
    <col min="2" max="2" width="12.28515625" style="482" customWidth="1"/>
    <col min="3" max="3" width="14.28515625" style="426" customWidth="1"/>
    <col min="4" max="4" width="15.85546875" style="426" customWidth="1"/>
    <col min="5" max="7" width="14.28515625" style="426" customWidth="1"/>
    <col min="8" max="8" width="13.85546875" style="426" customWidth="1"/>
    <col min="9" max="9" width="14.42578125" style="426" customWidth="1"/>
    <col min="10" max="16384" width="9.5703125" style="426"/>
  </cols>
  <sheetData>
    <row r="1" spans="1:7" s="480" customFormat="1" ht="12">
      <c r="A1" s="479"/>
      <c r="B1" s="479"/>
      <c r="G1" s="481" t="s">
        <v>221</v>
      </c>
    </row>
    <row r="2" spans="1:7" s="480" customFormat="1" ht="12">
      <c r="A2" s="479"/>
      <c r="B2" s="479"/>
      <c r="G2" s="481" t="s">
        <v>222</v>
      </c>
    </row>
    <row r="3" spans="1:7" s="480" customFormat="1" ht="12">
      <c r="A3" s="479"/>
      <c r="B3" s="479"/>
      <c r="G3" s="481" t="s">
        <v>223</v>
      </c>
    </row>
    <row r="4" spans="1:7" s="480" customFormat="1" ht="13.5" customHeight="1">
      <c r="A4" s="479"/>
      <c r="B4" s="479"/>
      <c r="G4" s="481" t="s">
        <v>224</v>
      </c>
    </row>
    <row r="5" spans="1:7" s="480" customFormat="1" ht="13.5" customHeight="1">
      <c r="A5" s="479"/>
      <c r="B5" s="415"/>
      <c r="G5" s="481" t="s">
        <v>225</v>
      </c>
    </row>
    <row r="6" spans="1:7" ht="13.5" customHeight="1">
      <c r="B6" s="417"/>
      <c r="C6" s="483"/>
      <c r="D6" s="483"/>
      <c r="E6" s="483"/>
    </row>
    <row r="7" spans="1:7">
      <c r="B7" s="417"/>
      <c r="C7" s="483"/>
      <c r="D7" s="483"/>
      <c r="G7" s="484" t="s">
        <v>226</v>
      </c>
    </row>
    <row r="8" spans="1:7" ht="13.5" customHeight="1">
      <c r="B8" s="417"/>
      <c r="C8" s="485"/>
      <c r="E8" s="485"/>
      <c r="F8" s="483"/>
      <c r="G8" s="483"/>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443" customFormat="1" ht="15.75"/>
    <row r="14" spans="1:7" s="443" customFormat="1" ht="18" customHeight="1">
      <c r="D14" s="359"/>
      <c r="E14" s="359"/>
      <c r="F14" s="486"/>
      <c r="G14" s="359"/>
    </row>
    <row r="15" spans="1:7" s="236" customFormat="1" ht="15.75">
      <c r="A15" s="1238" t="s">
        <v>2</v>
      </c>
      <c r="B15" s="1238"/>
      <c r="C15" s="1238"/>
      <c r="D15" s="1238"/>
      <c r="E15" s="1238"/>
      <c r="F15" s="1238"/>
      <c r="G15" s="1238"/>
    </row>
    <row r="16" spans="1:7" s="236" customFormat="1" ht="15.75">
      <c r="A16" s="1239" t="s">
        <v>229</v>
      </c>
      <c r="B16" s="1239"/>
      <c r="C16" s="1239"/>
      <c r="D16" s="1239"/>
      <c r="E16" s="1239"/>
      <c r="F16" s="1239"/>
      <c r="G16" s="1239"/>
    </row>
    <row r="17" spans="1:256" s="236" customFormat="1" ht="15.75">
      <c r="A17" s="1240"/>
      <c r="B17" s="1240"/>
      <c r="C17" s="1240"/>
      <c r="D17" s="1240"/>
      <c r="E17" s="1240"/>
      <c r="F17" s="1240"/>
      <c r="G17" s="1240"/>
    </row>
    <row r="18" spans="1:256" s="236" customFormat="1" ht="24" customHeight="1">
      <c r="A18" s="1238" t="s">
        <v>28</v>
      </c>
      <c r="B18" s="1238"/>
      <c r="C18" s="1238"/>
      <c r="D18" s="1238"/>
      <c r="E18" s="1238"/>
      <c r="F18" s="1238"/>
      <c r="G18" s="1238"/>
    </row>
    <row r="19" spans="1:256" s="236" customFormat="1" ht="15" customHeight="1">
      <c r="A19" s="487"/>
      <c r="B19" s="487"/>
      <c r="C19" s="487"/>
      <c r="D19" s="487"/>
      <c r="E19" s="487"/>
      <c r="F19" s="487"/>
      <c r="G19" s="487"/>
    </row>
    <row r="20" spans="1:256" s="236" customFormat="1" ht="53.25" customHeight="1">
      <c r="A20" s="1066" t="s">
        <v>358</v>
      </c>
      <c r="B20" s="1066"/>
      <c r="C20" s="1066"/>
      <c r="D20" s="1066"/>
      <c r="E20" s="1066"/>
      <c r="F20" s="1066"/>
      <c r="G20" s="1066"/>
    </row>
    <row r="21" spans="1:256" s="236" customFormat="1" ht="24.95" customHeight="1">
      <c r="A21" s="488" t="s">
        <v>466</v>
      </c>
      <c r="B21" s="424"/>
      <c r="C21" s="424"/>
      <c r="D21" s="424"/>
      <c r="E21" s="424"/>
      <c r="F21" s="424"/>
    </row>
    <row r="22" spans="1:256" s="137" customFormat="1" ht="132.75" customHeight="1">
      <c r="A22" s="1070" t="s">
        <v>368</v>
      </c>
      <c r="B22" s="1070"/>
      <c r="C22" s="1070"/>
      <c r="D22" s="1070"/>
      <c r="E22" s="1070"/>
      <c r="F22" s="1070"/>
      <c r="G22" s="1070"/>
      <c r="H22" s="143"/>
      <c r="I22" s="144"/>
      <c r="J22" s="144"/>
      <c r="K22" s="144"/>
    </row>
    <row r="23" spans="1:256" s="236" customFormat="1" ht="15.75" customHeight="1">
      <c r="A23" s="420" t="s">
        <v>352</v>
      </c>
    </row>
    <row r="24" spans="1:256" s="257" customFormat="1" ht="17.25" customHeight="1">
      <c r="A24" s="1067" t="s">
        <v>232</v>
      </c>
      <c r="B24" s="1067"/>
      <c r="C24" s="1067"/>
      <c r="D24" s="1067"/>
      <c r="E24" s="1067"/>
      <c r="F24" s="1067"/>
      <c r="G24" s="1067"/>
    </row>
    <row r="25" spans="1:256" s="257" customFormat="1" ht="30" customHeight="1">
      <c r="A25" s="1067" t="s">
        <v>330</v>
      </c>
      <c r="B25" s="1067"/>
      <c r="C25" s="1067"/>
      <c r="D25" s="1067"/>
      <c r="E25" s="1067"/>
      <c r="F25" s="1067"/>
      <c r="G25" s="1067"/>
    </row>
    <row r="26" spans="1:256" s="421" customFormat="1" ht="15.75">
      <c r="A26" s="1067" t="s">
        <v>324</v>
      </c>
      <c r="B26" s="1067"/>
      <c r="C26" s="1067"/>
      <c r="D26" s="1067"/>
      <c r="E26" s="1067"/>
      <c r="F26" s="1067"/>
      <c r="G26" s="1067"/>
      <c r="H26" s="1067"/>
      <c r="I26" s="1067"/>
      <c r="J26" s="1067"/>
      <c r="K26" s="1067"/>
      <c r="L26" s="1067"/>
      <c r="M26" s="1067"/>
      <c r="N26" s="1067"/>
      <c r="O26" s="1067"/>
      <c r="P26" s="1067"/>
      <c r="Q26" s="1067"/>
      <c r="R26" s="1067"/>
      <c r="S26" s="1067"/>
      <c r="T26" s="1067"/>
      <c r="U26" s="1067"/>
      <c r="V26" s="1067"/>
      <c r="W26" s="1067"/>
      <c r="X26" s="1067"/>
      <c r="Y26" s="1067"/>
      <c r="Z26" s="1067"/>
      <c r="AA26" s="1067"/>
      <c r="AB26" s="1067"/>
      <c r="AC26" s="1067"/>
      <c r="AD26" s="1067"/>
      <c r="AE26" s="1067"/>
      <c r="AF26" s="1067"/>
      <c r="AG26" s="1067"/>
      <c r="AH26" s="1067"/>
      <c r="AI26" s="1067"/>
      <c r="AJ26" s="1067"/>
      <c r="AK26" s="1067"/>
      <c r="AL26" s="1067"/>
      <c r="AM26" s="1067"/>
      <c r="AN26" s="1067"/>
      <c r="AO26" s="1067"/>
      <c r="AP26" s="1067"/>
      <c r="AQ26" s="1067"/>
      <c r="AR26" s="1067"/>
      <c r="AS26" s="1067"/>
      <c r="AT26" s="1067"/>
      <c r="AU26" s="1067"/>
      <c r="AV26" s="1067"/>
      <c r="AW26" s="1067"/>
      <c r="AX26" s="1067"/>
      <c r="AY26" s="1067"/>
      <c r="AZ26" s="1067"/>
      <c r="BA26" s="1067"/>
      <c r="BB26" s="1067"/>
      <c r="BC26" s="1067"/>
      <c r="BD26" s="1067"/>
      <c r="BE26" s="1067"/>
      <c r="BF26" s="1067"/>
      <c r="BG26" s="1067"/>
      <c r="BH26" s="1067"/>
      <c r="BI26" s="1067"/>
      <c r="BJ26" s="1067"/>
      <c r="BK26" s="1067"/>
      <c r="BL26" s="1067"/>
      <c r="BM26" s="1067"/>
      <c r="BN26" s="1067"/>
      <c r="BO26" s="1067"/>
      <c r="BP26" s="1067"/>
      <c r="BQ26" s="1067"/>
      <c r="BR26" s="1067"/>
      <c r="BS26" s="1067"/>
      <c r="BT26" s="1067"/>
      <c r="BU26" s="1067"/>
      <c r="BV26" s="1067"/>
      <c r="BW26" s="1067"/>
      <c r="BX26" s="1067"/>
      <c r="BY26" s="1067"/>
      <c r="BZ26" s="1067"/>
      <c r="CA26" s="1067"/>
      <c r="CB26" s="1067"/>
      <c r="CC26" s="1067"/>
      <c r="CD26" s="1067"/>
      <c r="CE26" s="1067"/>
      <c r="CF26" s="1067"/>
      <c r="CG26" s="1067"/>
      <c r="CH26" s="1067"/>
      <c r="CI26" s="1067"/>
      <c r="CJ26" s="1067"/>
      <c r="CK26" s="1067"/>
      <c r="CL26" s="1067"/>
      <c r="CM26" s="1067"/>
      <c r="CN26" s="1067"/>
      <c r="CO26" s="1067"/>
      <c r="CP26" s="1067"/>
      <c r="CQ26" s="1067"/>
      <c r="CR26" s="1067"/>
      <c r="CS26" s="1067"/>
      <c r="CT26" s="1067"/>
      <c r="CU26" s="1067"/>
      <c r="CV26" s="1067"/>
      <c r="CW26" s="1067"/>
      <c r="CX26" s="1067"/>
      <c r="CY26" s="1067"/>
      <c r="CZ26" s="1067"/>
      <c r="DA26" s="1067"/>
      <c r="DB26" s="1067"/>
      <c r="DC26" s="1067"/>
      <c r="DD26" s="1067"/>
      <c r="DE26" s="1067"/>
      <c r="DF26" s="1067"/>
      <c r="DG26" s="1067"/>
      <c r="DH26" s="1067"/>
      <c r="DI26" s="1067"/>
      <c r="DJ26" s="1067"/>
      <c r="DK26" s="1067"/>
      <c r="DL26" s="1067"/>
      <c r="DM26" s="1067"/>
      <c r="DN26" s="1067"/>
      <c r="DO26" s="1067"/>
      <c r="DP26" s="1067"/>
      <c r="DQ26" s="1067"/>
      <c r="DR26" s="1067"/>
      <c r="DS26" s="1067"/>
      <c r="DT26" s="1067"/>
      <c r="DU26" s="1067"/>
      <c r="DV26" s="1067"/>
      <c r="DW26" s="1067"/>
      <c r="DX26" s="1067"/>
      <c r="DY26" s="1067"/>
      <c r="DZ26" s="1067"/>
      <c r="EA26" s="1067"/>
      <c r="EB26" s="1067"/>
      <c r="EC26" s="1067"/>
      <c r="ED26" s="1067"/>
      <c r="EE26" s="1067"/>
      <c r="EF26" s="1067"/>
      <c r="EG26" s="1067"/>
      <c r="EH26" s="1067"/>
      <c r="EI26" s="1067"/>
      <c r="EJ26" s="1067"/>
      <c r="EK26" s="1067"/>
      <c r="EL26" s="1067"/>
      <c r="EM26" s="1067"/>
      <c r="EN26" s="1067"/>
      <c r="EO26" s="1067"/>
      <c r="EP26" s="1067"/>
      <c r="EQ26" s="1067"/>
      <c r="ER26" s="1067"/>
      <c r="ES26" s="1067"/>
      <c r="ET26" s="1067"/>
      <c r="EU26" s="1067"/>
      <c r="EV26" s="1067"/>
      <c r="EW26" s="1067"/>
      <c r="EX26" s="1067"/>
      <c r="EY26" s="1067"/>
      <c r="EZ26" s="1067"/>
      <c r="FA26" s="1067"/>
      <c r="FB26" s="1067"/>
      <c r="FC26" s="1067"/>
      <c r="FD26" s="1067"/>
      <c r="FE26" s="1067"/>
      <c r="FF26" s="1067"/>
      <c r="FG26" s="1067"/>
      <c r="FH26" s="1067"/>
      <c r="FI26" s="1067"/>
      <c r="FJ26" s="1067"/>
      <c r="FK26" s="1067"/>
      <c r="FL26" s="1067"/>
      <c r="FM26" s="1067"/>
      <c r="FN26" s="1067"/>
      <c r="FO26" s="1067"/>
      <c r="FP26" s="1067"/>
      <c r="FQ26" s="1067"/>
      <c r="FR26" s="1067"/>
      <c r="FS26" s="1067"/>
      <c r="FT26" s="1067"/>
      <c r="FU26" s="1067"/>
      <c r="FV26" s="1067"/>
      <c r="FW26" s="1067"/>
      <c r="FX26" s="1067"/>
      <c r="FY26" s="1067"/>
      <c r="FZ26" s="1067"/>
      <c r="GA26" s="1067"/>
      <c r="GB26" s="1067"/>
      <c r="GC26" s="1067"/>
      <c r="GD26" s="1067"/>
      <c r="GE26" s="1067"/>
      <c r="GF26" s="1067"/>
      <c r="GG26" s="1067"/>
      <c r="GH26" s="1067"/>
      <c r="GI26" s="1067"/>
      <c r="GJ26" s="1067"/>
      <c r="GK26" s="1067"/>
      <c r="GL26" s="1067"/>
      <c r="GM26" s="1067"/>
      <c r="GN26" s="1067"/>
      <c r="GO26" s="1067"/>
      <c r="GP26" s="1067"/>
      <c r="GQ26" s="1067"/>
      <c r="GR26" s="1067"/>
      <c r="GS26" s="1067"/>
      <c r="GT26" s="1067"/>
      <c r="GU26" s="1067"/>
      <c r="GV26" s="1067"/>
      <c r="GW26" s="1067"/>
      <c r="GX26" s="1067"/>
      <c r="GY26" s="1067"/>
      <c r="GZ26" s="1067"/>
      <c r="HA26" s="1067"/>
      <c r="HB26" s="1067"/>
      <c r="HC26" s="1067"/>
      <c r="HD26" s="1067"/>
      <c r="HE26" s="1067"/>
      <c r="HF26" s="1067"/>
      <c r="HG26" s="1067"/>
      <c r="HH26" s="1067"/>
      <c r="HI26" s="1067"/>
      <c r="HJ26" s="1067"/>
      <c r="HK26" s="1067"/>
      <c r="HL26" s="1067"/>
      <c r="HM26" s="1067"/>
      <c r="HN26" s="1067"/>
      <c r="HO26" s="1067"/>
      <c r="HP26" s="1067"/>
      <c r="HQ26" s="1067"/>
      <c r="HR26" s="1067"/>
      <c r="HS26" s="1067"/>
      <c r="HT26" s="1067"/>
      <c r="HU26" s="1067"/>
      <c r="HV26" s="1067"/>
      <c r="HW26" s="1067"/>
      <c r="HX26" s="1067"/>
      <c r="HY26" s="1067"/>
      <c r="HZ26" s="1067"/>
      <c r="IA26" s="1067"/>
      <c r="IB26" s="1067"/>
      <c r="IC26" s="1067"/>
      <c r="ID26" s="1067"/>
      <c r="IE26" s="1067"/>
      <c r="IF26" s="1067"/>
      <c r="IG26" s="1067"/>
      <c r="IH26" s="1067"/>
      <c r="II26" s="1067"/>
      <c r="IJ26" s="1067"/>
      <c r="IK26" s="1067"/>
      <c r="IL26" s="1067"/>
      <c r="IM26" s="1067"/>
      <c r="IN26" s="1067"/>
      <c r="IO26" s="1067"/>
      <c r="IP26" s="1067"/>
      <c r="IQ26" s="1067"/>
      <c r="IR26" s="1067"/>
      <c r="IS26" s="1067"/>
      <c r="IT26" s="1067"/>
      <c r="IU26" s="1067"/>
      <c r="IV26" s="1067"/>
    </row>
    <row r="27" spans="1:256" s="257" customFormat="1" ht="18.75" customHeight="1">
      <c r="A27" s="1067" t="s">
        <v>325</v>
      </c>
      <c r="B27" s="1067"/>
      <c r="C27" s="1067"/>
      <c r="D27" s="1067"/>
      <c r="E27" s="1067"/>
      <c r="F27" s="1067"/>
      <c r="G27" s="1067"/>
    </row>
    <row r="28" spans="1:256" s="236" customFormat="1" ht="49.5" customHeight="1">
      <c r="A28" s="1066" t="s">
        <v>353</v>
      </c>
      <c r="B28" s="1066"/>
      <c r="C28" s="1066"/>
      <c r="D28" s="1066"/>
      <c r="E28" s="1066"/>
      <c r="F28" s="1066"/>
      <c r="G28" s="1066"/>
      <c r="H28" s="488"/>
    </row>
    <row r="29" spans="1:256" s="236" customFormat="1" ht="28.9" customHeight="1">
      <c r="A29" s="420" t="s">
        <v>235</v>
      </c>
      <c r="H29" s="488"/>
    </row>
    <row r="30" spans="1:256" s="257" customFormat="1" ht="15.75" customHeight="1">
      <c r="A30" s="1096" t="s">
        <v>236</v>
      </c>
      <c r="B30" s="1096"/>
      <c r="C30" s="1096"/>
      <c r="D30" s="1096" t="s">
        <v>7</v>
      </c>
      <c r="E30" s="1096" t="s">
        <v>60</v>
      </c>
      <c r="F30" s="1096"/>
      <c r="G30" s="1096"/>
    </row>
    <row r="31" spans="1:256" s="257" customFormat="1" ht="15.75">
      <c r="A31" s="1096"/>
      <c r="B31" s="1096"/>
      <c r="C31" s="1096"/>
      <c r="D31" s="1096"/>
      <c r="E31" s="442" t="s">
        <v>12</v>
      </c>
      <c r="F31" s="442" t="s">
        <v>13</v>
      </c>
      <c r="G31" s="442" t="s">
        <v>14</v>
      </c>
    </row>
    <row r="32" spans="1:256" s="257" customFormat="1" ht="15.75">
      <c r="A32" s="1237" t="s">
        <v>354</v>
      </c>
      <c r="B32" s="1237"/>
      <c r="C32" s="1237"/>
      <c r="D32" s="442" t="s">
        <v>93</v>
      </c>
      <c r="E32" s="442">
        <v>70.8</v>
      </c>
      <c r="F32" s="442">
        <v>71</v>
      </c>
      <c r="G32" s="442">
        <v>71.2</v>
      </c>
    </row>
    <row r="33" spans="1:9" s="257" customFormat="1" ht="78.75" customHeight="1">
      <c r="A33" s="1236" t="s">
        <v>369</v>
      </c>
      <c r="B33" s="1236"/>
      <c r="C33" s="1236"/>
      <c r="D33" s="1236"/>
      <c r="E33" s="1236"/>
      <c r="F33" s="1236"/>
      <c r="G33" s="1236"/>
    </row>
    <row r="34" spans="1:9" s="257" customFormat="1" ht="23.25" customHeight="1">
      <c r="A34" s="1235" t="s">
        <v>5</v>
      </c>
      <c r="B34" s="1235"/>
      <c r="C34" s="1235"/>
      <c r="D34" s="1235"/>
      <c r="E34" s="1235"/>
      <c r="F34" s="1235"/>
      <c r="G34" s="1235"/>
    </row>
    <row r="35" spans="1:9" ht="31.5">
      <c r="A35" s="1096" t="s">
        <v>6</v>
      </c>
      <c r="B35" s="1096" t="s">
        <v>7</v>
      </c>
      <c r="C35" s="440" t="s">
        <v>8</v>
      </c>
      <c r="D35" s="440" t="s">
        <v>9</v>
      </c>
      <c r="E35" s="1077" t="s">
        <v>10</v>
      </c>
      <c r="F35" s="1078"/>
      <c r="G35" s="1079"/>
      <c r="H35" s="485"/>
    </row>
    <row r="36" spans="1:9" s="236" customFormat="1" ht="15.75">
      <c r="A36" s="1096"/>
      <c r="B36" s="1096"/>
      <c r="C36" s="439" t="s">
        <v>11</v>
      </c>
      <c r="D36" s="439" t="s">
        <v>12</v>
      </c>
      <c r="E36" s="439" t="s">
        <v>13</v>
      </c>
      <c r="F36" s="439" t="s">
        <v>14</v>
      </c>
      <c r="G36" s="439" t="s">
        <v>30</v>
      </c>
    </row>
    <row r="37" spans="1:9" s="236" customFormat="1" ht="31.5" hidden="1" customHeight="1">
      <c r="A37" s="422" t="s">
        <v>15</v>
      </c>
      <c r="B37" s="442" t="s">
        <v>16</v>
      </c>
      <c r="C37" s="272"/>
      <c r="D37" s="272"/>
      <c r="E37" s="272"/>
      <c r="F37" s="272"/>
      <c r="G37" s="272"/>
    </row>
    <row r="38" spans="1:9" s="257" customFormat="1" ht="15.75" hidden="1" customHeight="1">
      <c r="A38" s="422" t="s">
        <v>17</v>
      </c>
      <c r="B38" s="442" t="s">
        <v>16</v>
      </c>
      <c r="C38" s="272">
        <f>C59</f>
        <v>0</v>
      </c>
      <c r="D38" s="272">
        <f t="shared" ref="D38:G38" si="0">D59</f>
        <v>0</v>
      </c>
      <c r="E38" s="272">
        <f t="shared" si="0"/>
        <v>29251.5</v>
      </c>
      <c r="F38" s="272">
        <f t="shared" si="0"/>
        <v>30951</v>
      </c>
      <c r="G38" s="272">
        <f t="shared" si="0"/>
        <v>31560</v>
      </c>
    </row>
    <row r="39" spans="1:9" s="257" customFormat="1" ht="86.25" customHeight="1">
      <c r="A39" s="422" t="s">
        <v>496</v>
      </c>
      <c r="B39" s="902" t="s">
        <v>355</v>
      </c>
      <c r="C39" s="272">
        <f>SUM(C36:C37)</f>
        <v>0</v>
      </c>
      <c r="D39" s="272">
        <f>SUM(D36:D37)</f>
        <v>0</v>
      </c>
      <c r="E39" s="272">
        <v>29251.5</v>
      </c>
      <c r="F39" s="272">
        <v>30951</v>
      </c>
      <c r="G39" s="272">
        <v>31560</v>
      </c>
    </row>
    <row r="40" spans="1:9" s="257" customFormat="1" ht="31.5">
      <c r="A40" s="423" t="s">
        <v>18</v>
      </c>
      <c r="B40" s="446" t="s">
        <v>355</v>
      </c>
      <c r="C40" s="447">
        <f>SUM(C37:C38)</f>
        <v>0</v>
      </c>
      <c r="D40" s="447">
        <f>SUM(D37:D38)</f>
        <v>0</v>
      </c>
      <c r="E40" s="447">
        <f>SUM(E37:E38)</f>
        <v>29251.5</v>
      </c>
      <c r="F40" s="447">
        <f>SUM(F37:F38)</f>
        <v>30951</v>
      </c>
      <c r="G40" s="447">
        <f>SUM(G37:G38)</f>
        <v>31560</v>
      </c>
    </row>
    <row r="41" spans="1:9" s="236" customFormat="1" ht="21.75" customHeight="1">
      <c r="A41" s="1066" t="s">
        <v>285</v>
      </c>
      <c r="B41" s="1066"/>
      <c r="C41" s="1066"/>
      <c r="D41" s="1066"/>
      <c r="E41" s="1066"/>
      <c r="F41" s="1066"/>
      <c r="G41" s="1066"/>
    </row>
    <row r="42" spans="1:9" s="236" customFormat="1" ht="19.5" customHeight="1">
      <c r="A42" s="254" t="s">
        <v>286</v>
      </c>
      <c r="B42" s="254"/>
      <c r="C42" s="254"/>
      <c r="D42" s="254"/>
      <c r="E42" s="254"/>
      <c r="F42" s="254"/>
      <c r="G42" s="254"/>
      <c r="H42" s="249"/>
    </row>
    <row r="43" spans="1:9" s="236" customFormat="1" ht="23.25" customHeight="1">
      <c r="A43" s="1067" t="s">
        <v>356</v>
      </c>
      <c r="B43" s="1067"/>
      <c r="C43" s="1067"/>
      <c r="D43" s="1067"/>
      <c r="E43" s="1067"/>
      <c r="F43" s="1067"/>
      <c r="G43" s="1067"/>
      <c r="H43" s="249"/>
      <c r="I43" s="249"/>
    </row>
    <row r="44" spans="1:9" s="236" customFormat="1" ht="15.75" customHeight="1">
      <c r="A44" s="443" t="s">
        <v>242</v>
      </c>
      <c r="B44" s="257"/>
      <c r="C44" s="257"/>
      <c r="D44" s="257"/>
      <c r="E44" s="257"/>
      <c r="F44" s="257"/>
      <c r="G44" s="257"/>
    </row>
    <row r="45" spans="1:9" s="236" customFormat="1" ht="57.75" customHeight="1">
      <c r="A45" s="1066" t="s">
        <v>357</v>
      </c>
      <c r="B45" s="1066"/>
      <c r="C45" s="1066"/>
      <c r="D45" s="1066"/>
      <c r="E45" s="1066"/>
      <c r="F45" s="1066"/>
      <c r="G45" s="1066"/>
    </row>
    <row r="46" spans="1:9" s="236" customFormat="1" ht="31.5">
      <c r="A46" s="1234" t="s">
        <v>21</v>
      </c>
      <c r="B46" s="1096" t="s">
        <v>7</v>
      </c>
      <c r="C46" s="440" t="s">
        <v>8</v>
      </c>
      <c r="D46" s="440" t="s">
        <v>9</v>
      </c>
      <c r="E46" s="1077" t="s">
        <v>10</v>
      </c>
      <c r="F46" s="1078"/>
      <c r="G46" s="1079"/>
      <c r="H46" s="488"/>
    </row>
    <row r="47" spans="1:9" s="236" customFormat="1" ht="15.75" customHeight="1">
      <c r="A47" s="1234"/>
      <c r="B47" s="1234"/>
      <c r="C47" s="439" t="s">
        <v>11</v>
      </c>
      <c r="D47" s="439" t="s">
        <v>12</v>
      </c>
      <c r="E47" s="439" t="s">
        <v>13</v>
      </c>
      <c r="F47" s="439" t="s">
        <v>14</v>
      </c>
      <c r="G47" s="439" t="s">
        <v>30</v>
      </c>
      <c r="H47" s="488"/>
    </row>
    <row r="48" spans="1:9" ht="34.5" customHeight="1">
      <c r="A48" s="425" t="s">
        <v>370</v>
      </c>
      <c r="B48" s="442" t="s">
        <v>87</v>
      </c>
      <c r="C48" s="442"/>
      <c r="D48" s="442"/>
      <c r="E48" s="442">
        <v>4200</v>
      </c>
      <c r="F48" s="442">
        <v>4230</v>
      </c>
      <c r="G48" s="442">
        <v>4260</v>
      </c>
    </row>
    <row r="49" spans="1:252" s="257" customFormat="1" ht="15.75" customHeight="1">
      <c r="A49" s="254"/>
      <c r="B49" s="253"/>
      <c r="C49" s="253"/>
      <c r="D49" s="253"/>
      <c r="E49" s="253"/>
      <c r="F49" s="253"/>
      <c r="G49" s="253"/>
    </row>
    <row r="50" spans="1:252" s="257" customFormat="1" ht="31.5">
      <c r="A50" s="1096" t="s">
        <v>22</v>
      </c>
      <c r="B50" s="1096" t="s">
        <v>7</v>
      </c>
      <c r="C50" s="440" t="s">
        <v>8</v>
      </c>
      <c r="D50" s="440" t="s">
        <v>9</v>
      </c>
      <c r="E50" s="1077" t="s">
        <v>10</v>
      </c>
      <c r="F50" s="1078"/>
      <c r="G50" s="1079"/>
    </row>
    <row r="51" spans="1:252" s="236" customFormat="1" ht="15.75">
      <c r="A51" s="1096"/>
      <c r="B51" s="1096"/>
      <c r="C51" s="439" t="s">
        <v>11</v>
      </c>
      <c r="D51" s="439" t="s">
        <v>12</v>
      </c>
      <c r="E51" s="439" t="s">
        <v>13</v>
      </c>
      <c r="F51" s="439" t="s">
        <v>14</v>
      </c>
      <c r="G51" s="439" t="s">
        <v>30</v>
      </c>
    </row>
    <row r="52" spans="1:252" s="236" customFormat="1" ht="12.75" hidden="1" customHeight="1">
      <c r="A52" s="279"/>
      <c r="B52" s="442" t="s">
        <v>36</v>
      </c>
      <c r="C52" s="442" t="s">
        <v>320</v>
      </c>
      <c r="D52" s="442"/>
      <c r="E52" s="442"/>
      <c r="F52" s="442"/>
      <c r="G52" s="442"/>
    </row>
    <row r="53" spans="1:252" s="236" customFormat="1" ht="36" hidden="1" customHeight="1">
      <c r="A53" s="279"/>
      <c r="B53" s="442" t="s">
        <v>36</v>
      </c>
      <c r="C53" s="442"/>
      <c r="D53" s="442"/>
      <c r="E53" s="442"/>
      <c r="F53" s="442"/>
      <c r="G53" s="442"/>
    </row>
    <row r="54" spans="1:252" s="236" customFormat="1" ht="24" hidden="1" customHeight="1">
      <c r="A54" s="279"/>
      <c r="B54" s="442" t="s">
        <v>36</v>
      </c>
      <c r="C54" s="442"/>
      <c r="D54" s="442"/>
      <c r="E54" s="442"/>
      <c r="F54" s="442"/>
      <c r="G54" s="442"/>
    </row>
    <row r="55" spans="1:252" s="236" customFormat="1" ht="31.5" hidden="1" customHeight="1">
      <c r="A55" s="253"/>
      <c r="B55" s="253"/>
      <c r="C55" s="253"/>
      <c r="D55" s="253"/>
      <c r="E55" s="253"/>
      <c r="F55" s="253"/>
      <c r="G55" s="253"/>
    </row>
    <row r="56" spans="1:252" s="236" customFormat="1" ht="40.5" hidden="1" customHeight="1">
      <c r="A56" s="1096" t="s">
        <v>22</v>
      </c>
      <c r="B56" s="1096" t="s">
        <v>7</v>
      </c>
      <c r="C56" s="442" t="s">
        <v>8</v>
      </c>
      <c r="D56" s="442" t="s">
        <v>9</v>
      </c>
      <c r="E56" s="1096" t="s">
        <v>10</v>
      </c>
      <c r="F56" s="1096"/>
      <c r="G56" s="1096"/>
    </row>
    <row r="57" spans="1:252" s="236" customFormat="1" ht="21.75" hidden="1" customHeight="1">
      <c r="A57" s="1096"/>
      <c r="B57" s="1096"/>
      <c r="C57" s="442" t="s">
        <v>243</v>
      </c>
      <c r="D57" s="442" t="s">
        <v>11</v>
      </c>
      <c r="E57" s="442" t="s">
        <v>12</v>
      </c>
      <c r="F57" s="442" t="s">
        <v>13</v>
      </c>
      <c r="G57" s="442" t="s">
        <v>14</v>
      </c>
    </row>
    <row r="58" spans="1:252" s="236" customFormat="1" ht="15.75">
      <c r="A58" s="448" t="s">
        <v>17</v>
      </c>
      <c r="B58" s="442" t="s">
        <v>16</v>
      </c>
      <c r="C58" s="272"/>
      <c r="D58" s="272"/>
      <c r="E58" s="272">
        <f>29337-86+0.5</f>
        <v>29251.5</v>
      </c>
      <c r="F58" s="272">
        <v>30951</v>
      </c>
      <c r="G58" s="272">
        <v>31560</v>
      </c>
    </row>
    <row r="59" spans="1:252" s="236" customFormat="1" ht="37.5" customHeight="1">
      <c r="A59" s="445" t="s">
        <v>23</v>
      </c>
      <c r="B59" s="446" t="s">
        <v>16</v>
      </c>
      <c r="C59" s="447">
        <f>C58</f>
        <v>0</v>
      </c>
      <c r="D59" s="447">
        <f t="shared" ref="D59:G59" si="1">D58</f>
        <v>0</v>
      </c>
      <c r="E59" s="447">
        <f t="shared" si="1"/>
        <v>29251.5</v>
      </c>
      <c r="F59" s="447">
        <f t="shared" si="1"/>
        <v>30951</v>
      </c>
      <c r="G59" s="447">
        <f t="shared" si="1"/>
        <v>31560</v>
      </c>
    </row>
    <row r="60" spans="1:252" s="236" customFormat="1" ht="23.25" customHeight="1">
      <c r="A60" s="253"/>
      <c r="B60" s="253"/>
    </row>
    <row r="61" spans="1:252" s="236" customFormat="1" ht="24" customHeight="1">
      <c r="A61" s="253"/>
      <c r="B61" s="253"/>
      <c r="IR61" s="235"/>
    </row>
    <row r="62" spans="1:252" s="236" customFormat="1" ht="41.25" customHeight="1">
      <c r="A62" s="253"/>
      <c r="B62" s="253"/>
      <c r="IR62" s="235"/>
    </row>
    <row r="63" spans="1:252" s="236" customFormat="1" ht="15.75">
      <c r="A63" s="253"/>
      <c r="B63" s="253"/>
    </row>
    <row r="64" spans="1:252" s="236" customFormat="1" ht="15.75">
      <c r="A64" s="253"/>
      <c r="B64" s="253"/>
    </row>
    <row r="65" spans="1:7" s="236" customFormat="1" ht="15.75">
      <c r="A65" s="253"/>
      <c r="B65" s="253"/>
    </row>
    <row r="66" spans="1:7" s="236" customFormat="1" ht="15.75">
      <c r="A66" s="482"/>
      <c r="B66" s="482"/>
      <c r="C66" s="426"/>
      <c r="D66" s="426"/>
      <c r="E66" s="426"/>
      <c r="F66" s="426"/>
      <c r="G66" s="426"/>
    </row>
    <row r="67" spans="1:7" s="236" customFormat="1" ht="15.75">
      <c r="A67" s="482"/>
      <c r="B67" s="482"/>
      <c r="C67" s="426"/>
      <c r="D67" s="426"/>
      <c r="E67" s="426"/>
      <c r="F67" s="426"/>
      <c r="G67" s="426"/>
    </row>
    <row r="68" spans="1:7" s="236" customFormat="1" ht="15.75">
      <c r="A68" s="482"/>
      <c r="B68" s="482"/>
      <c r="C68" s="426"/>
      <c r="D68" s="426"/>
      <c r="E68" s="426"/>
      <c r="F68" s="426"/>
      <c r="G68" s="426"/>
    </row>
  </sheetData>
  <sheetProtection selectLockedCells="1" selectUnlockedCells="1"/>
  <mergeCells count="72">
    <mergeCell ref="H26:N26"/>
    <mergeCell ref="A20:G20"/>
    <mergeCell ref="A22:G22"/>
    <mergeCell ref="A24:G24"/>
    <mergeCell ref="A25:G25"/>
    <mergeCell ref="A26:G26"/>
    <mergeCell ref="D12:G12"/>
    <mergeCell ref="A15:G15"/>
    <mergeCell ref="A16:G16"/>
    <mergeCell ref="A17:G17"/>
    <mergeCell ref="A18:G18"/>
    <mergeCell ref="BS26:BY26"/>
    <mergeCell ref="BZ26:CF26"/>
    <mergeCell ref="CG26:CM26"/>
    <mergeCell ref="CN26:CT26"/>
    <mergeCell ref="O26:U26"/>
    <mergeCell ref="A28:G28"/>
    <mergeCell ref="GH26:GN26"/>
    <mergeCell ref="GO26:GU26"/>
    <mergeCell ref="GV26:HB26"/>
    <mergeCell ref="HC26:HI26"/>
    <mergeCell ref="ER26:EX26"/>
    <mergeCell ref="EY26:FE26"/>
    <mergeCell ref="FF26:FL26"/>
    <mergeCell ref="FM26:FS26"/>
    <mergeCell ref="FT26:FZ26"/>
    <mergeCell ref="GA26:GG26"/>
    <mergeCell ref="DB26:DH26"/>
    <mergeCell ref="DI26:DO26"/>
    <mergeCell ref="DP26:DV26"/>
    <mergeCell ref="DW26:EC26"/>
    <mergeCell ref="ED26:EJ26"/>
    <mergeCell ref="HX26:ID26"/>
    <mergeCell ref="IE26:IK26"/>
    <mergeCell ref="IL26:IR26"/>
    <mergeCell ref="IS26:IV26"/>
    <mergeCell ref="A27:G27"/>
    <mergeCell ref="HJ26:HP26"/>
    <mergeCell ref="HQ26:HW26"/>
    <mergeCell ref="EK26:EQ26"/>
    <mergeCell ref="CU26:DA26"/>
    <mergeCell ref="V26:AB26"/>
    <mergeCell ref="AC26:AI26"/>
    <mergeCell ref="AJ26:AP26"/>
    <mergeCell ref="AQ26:AW26"/>
    <mergeCell ref="AX26:BD26"/>
    <mergeCell ref="BE26:BK26"/>
    <mergeCell ref="BL26:BR26"/>
    <mergeCell ref="A43:G43"/>
    <mergeCell ref="A45:G45"/>
    <mergeCell ref="A34:G34"/>
    <mergeCell ref="A33:G33"/>
    <mergeCell ref="A30:C31"/>
    <mergeCell ref="D30:D31"/>
    <mergeCell ref="E30:G30"/>
    <mergeCell ref="A32:C32"/>
    <mergeCell ref="D9:G9"/>
    <mergeCell ref="D10:G10"/>
    <mergeCell ref="D11:G11"/>
    <mergeCell ref="A56:A57"/>
    <mergeCell ref="B56:B57"/>
    <mergeCell ref="E56:G56"/>
    <mergeCell ref="A50:A51"/>
    <mergeCell ref="B50:B51"/>
    <mergeCell ref="E50:G50"/>
    <mergeCell ref="A46:A47"/>
    <mergeCell ref="B46:B47"/>
    <mergeCell ref="E46:G46"/>
    <mergeCell ref="A35:A36"/>
    <mergeCell ref="B35:B36"/>
    <mergeCell ref="E35:G35"/>
    <mergeCell ref="A41:G41"/>
  </mergeCells>
  <printOptions horizontalCentered="1"/>
  <pageMargins left="0.39370078740157483" right="0.39370078740157483" top="0.39370078740157483" bottom="0.39370078740157483" header="0.39370078740157483" footer="0.39370078740157483"/>
  <pageSetup paperSize="9" scale="97" firstPageNumber="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U74"/>
  <sheetViews>
    <sheetView view="pageBreakPreview" topLeftCell="A60" zoomScaleNormal="70" zoomScaleSheetLayoutView="100" workbookViewId="0">
      <selection activeCell="A57" sqref="A57:G57"/>
    </sheetView>
  </sheetViews>
  <sheetFormatPr defaultRowHeight="15"/>
  <cols>
    <col min="1" max="1" width="46.140625" style="672" customWidth="1"/>
    <col min="2" max="2" width="11.7109375" style="672" customWidth="1"/>
    <col min="3" max="3" width="15.42578125" style="675" customWidth="1"/>
    <col min="4" max="4" width="17.42578125" style="675" customWidth="1"/>
    <col min="5" max="5" width="16.140625" style="675" customWidth="1"/>
    <col min="6" max="6" width="14.7109375" style="675" customWidth="1"/>
    <col min="7" max="7" width="14" style="675" customWidth="1"/>
    <col min="8" max="8" width="11" style="675" customWidth="1"/>
    <col min="9" max="9" width="11" style="676" customWidth="1"/>
    <col min="10" max="10" width="11.140625" style="675" customWidth="1"/>
    <col min="11" max="12" width="13.28515625" style="675" customWidth="1"/>
    <col min="13" max="13" width="13.85546875" style="675" customWidth="1"/>
    <col min="14" max="17" width="9.140625" style="675" customWidth="1"/>
    <col min="18" max="256" width="9.140625" style="675"/>
    <col min="257" max="257" width="46.140625" style="675" customWidth="1"/>
    <col min="258" max="258" width="30.7109375" style="675" customWidth="1"/>
    <col min="259" max="259" width="20.85546875" style="675" customWidth="1"/>
    <col min="260" max="261" width="20.42578125" style="675" customWidth="1"/>
    <col min="262" max="262" width="14.7109375" style="675" customWidth="1"/>
    <col min="263" max="263" width="14" style="675" customWidth="1"/>
    <col min="264" max="264" width="32.85546875" style="675" customWidth="1"/>
    <col min="265" max="265" width="11" style="675" customWidth="1"/>
    <col min="266" max="266" width="11.140625" style="675" customWidth="1"/>
    <col min="267" max="268" width="13.28515625" style="675" customWidth="1"/>
    <col min="269" max="269" width="13.85546875" style="675" customWidth="1"/>
    <col min="270" max="273" width="9.140625" style="675" customWidth="1"/>
    <col min="274" max="512" width="9.140625" style="675"/>
    <col min="513" max="513" width="46.140625" style="675" customWidth="1"/>
    <col min="514" max="514" width="30.7109375" style="675" customWidth="1"/>
    <col min="515" max="515" width="20.85546875" style="675" customWidth="1"/>
    <col min="516" max="517" width="20.42578125" style="675" customWidth="1"/>
    <col min="518" max="518" width="14.7109375" style="675" customWidth="1"/>
    <col min="519" max="519" width="14" style="675" customWidth="1"/>
    <col min="520" max="520" width="32.85546875" style="675" customWidth="1"/>
    <col min="521" max="521" width="11" style="675" customWidth="1"/>
    <col min="522" max="522" width="11.140625" style="675" customWidth="1"/>
    <col min="523" max="524" width="13.28515625" style="675" customWidth="1"/>
    <col min="525" max="525" width="13.85546875" style="675" customWidth="1"/>
    <col min="526" max="529" width="9.140625" style="675" customWidth="1"/>
    <col min="530" max="768" width="9.140625" style="675"/>
    <col min="769" max="769" width="46.140625" style="675" customWidth="1"/>
    <col min="770" max="770" width="30.7109375" style="675" customWidth="1"/>
    <col min="771" max="771" width="20.85546875" style="675" customWidth="1"/>
    <col min="772" max="773" width="20.42578125" style="675" customWidth="1"/>
    <col min="774" max="774" width="14.7109375" style="675" customWidth="1"/>
    <col min="775" max="775" width="14" style="675" customWidth="1"/>
    <col min="776" max="776" width="32.85546875" style="675" customWidth="1"/>
    <col min="777" max="777" width="11" style="675" customWidth="1"/>
    <col min="778" max="778" width="11.140625" style="675" customWidth="1"/>
    <col min="779" max="780" width="13.28515625" style="675" customWidth="1"/>
    <col min="781" max="781" width="13.85546875" style="675" customWidth="1"/>
    <col min="782" max="785" width="9.140625" style="675" customWidth="1"/>
    <col min="786" max="1024" width="9.140625" style="675"/>
    <col min="1025" max="1025" width="46.140625" style="675" customWidth="1"/>
    <col min="1026" max="1026" width="30.7109375" style="675" customWidth="1"/>
    <col min="1027" max="1027" width="20.85546875" style="675" customWidth="1"/>
    <col min="1028" max="1029" width="20.42578125" style="675" customWidth="1"/>
    <col min="1030" max="1030" width="14.7109375" style="675" customWidth="1"/>
    <col min="1031" max="1031" width="14" style="675" customWidth="1"/>
    <col min="1032" max="1032" width="32.85546875" style="675" customWidth="1"/>
    <col min="1033" max="1033" width="11" style="675" customWidth="1"/>
    <col min="1034" max="1034" width="11.140625" style="675" customWidth="1"/>
    <col min="1035" max="1036" width="13.28515625" style="675" customWidth="1"/>
    <col min="1037" max="1037" width="13.85546875" style="675" customWidth="1"/>
    <col min="1038" max="1041" width="9.140625" style="675" customWidth="1"/>
    <col min="1042" max="1280" width="9.140625" style="675"/>
    <col min="1281" max="1281" width="46.140625" style="675" customWidth="1"/>
    <col min="1282" max="1282" width="30.7109375" style="675" customWidth="1"/>
    <col min="1283" max="1283" width="20.85546875" style="675" customWidth="1"/>
    <col min="1284" max="1285" width="20.42578125" style="675" customWidth="1"/>
    <col min="1286" max="1286" width="14.7109375" style="675" customWidth="1"/>
    <col min="1287" max="1287" width="14" style="675" customWidth="1"/>
    <col min="1288" max="1288" width="32.85546875" style="675" customWidth="1"/>
    <col min="1289" max="1289" width="11" style="675" customWidth="1"/>
    <col min="1290" max="1290" width="11.140625" style="675" customWidth="1"/>
    <col min="1291" max="1292" width="13.28515625" style="675" customWidth="1"/>
    <col min="1293" max="1293" width="13.85546875" style="675" customWidth="1"/>
    <col min="1294" max="1297" width="9.140625" style="675" customWidth="1"/>
    <col min="1298" max="1536" width="9.140625" style="675"/>
    <col min="1537" max="1537" width="46.140625" style="675" customWidth="1"/>
    <col min="1538" max="1538" width="30.7109375" style="675" customWidth="1"/>
    <col min="1539" max="1539" width="20.85546875" style="675" customWidth="1"/>
    <col min="1540" max="1541" width="20.42578125" style="675" customWidth="1"/>
    <col min="1542" max="1542" width="14.7109375" style="675" customWidth="1"/>
    <col min="1543" max="1543" width="14" style="675" customWidth="1"/>
    <col min="1544" max="1544" width="32.85546875" style="675" customWidth="1"/>
    <col min="1545" max="1545" width="11" style="675" customWidth="1"/>
    <col min="1546" max="1546" width="11.140625" style="675" customWidth="1"/>
    <col min="1547" max="1548" width="13.28515625" style="675" customWidth="1"/>
    <col min="1549" max="1549" width="13.85546875" style="675" customWidth="1"/>
    <col min="1550" max="1553" width="9.140625" style="675" customWidth="1"/>
    <col min="1554" max="1792" width="9.140625" style="675"/>
    <col min="1793" max="1793" width="46.140625" style="675" customWidth="1"/>
    <col min="1794" max="1794" width="30.7109375" style="675" customWidth="1"/>
    <col min="1795" max="1795" width="20.85546875" style="675" customWidth="1"/>
    <col min="1796" max="1797" width="20.42578125" style="675" customWidth="1"/>
    <col min="1798" max="1798" width="14.7109375" style="675" customWidth="1"/>
    <col min="1799" max="1799" width="14" style="675" customWidth="1"/>
    <col min="1800" max="1800" width="32.85546875" style="675" customWidth="1"/>
    <col min="1801" max="1801" width="11" style="675" customWidth="1"/>
    <col min="1802" max="1802" width="11.140625" style="675" customWidth="1"/>
    <col min="1803" max="1804" width="13.28515625" style="675" customWidth="1"/>
    <col min="1805" max="1805" width="13.85546875" style="675" customWidth="1"/>
    <col min="1806" max="1809" width="9.140625" style="675" customWidth="1"/>
    <col min="1810" max="2048" width="9.140625" style="675"/>
    <col min="2049" max="2049" width="46.140625" style="675" customWidth="1"/>
    <col min="2050" max="2050" width="30.7109375" style="675" customWidth="1"/>
    <col min="2051" max="2051" width="20.85546875" style="675" customWidth="1"/>
    <col min="2052" max="2053" width="20.42578125" style="675" customWidth="1"/>
    <col min="2054" max="2054" width="14.7109375" style="675" customWidth="1"/>
    <col min="2055" max="2055" width="14" style="675" customWidth="1"/>
    <col min="2056" max="2056" width="32.85546875" style="675" customWidth="1"/>
    <col min="2057" max="2057" width="11" style="675" customWidth="1"/>
    <col min="2058" max="2058" width="11.140625" style="675" customWidth="1"/>
    <col min="2059" max="2060" width="13.28515625" style="675" customWidth="1"/>
    <col min="2061" max="2061" width="13.85546875" style="675" customWidth="1"/>
    <col min="2062" max="2065" width="9.140625" style="675" customWidth="1"/>
    <col min="2066" max="2304" width="9.140625" style="675"/>
    <col min="2305" max="2305" width="46.140625" style="675" customWidth="1"/>
    <col min="2306" max="2306" width="30.7109375" style="675" customWidth="1"/>
    <col min="2307" max="2307" width="20.85546875" style="675" customWidth="1"/>
    <col min="2308" max="2309" width="20.42578125" style="675" customWidth="1"/>
    <col min="2310" max="2310" width="14.7109375" style="675" customWidth="1"/>
    <col min="2311" max="2311" width="14" style="675" customWidth="1"/>
    <col min="2312" max="2312" width="32.85546875" style="675" customWidth="1"/>
    <col min="2313" max="2313" width="11" style="675" customWidth="1"/>
    <col min="2314" max="2314" width="11.140625" style="675" customWidth="1"/>
    <col min="2315" max="2316" width="13.28515625" style="675" customWidth="1"/>
    <col min="2317" max="2317" width="13.85546875" style="675" customWidth="1"/>
    <col min="2318" max="2321" width="9.140625" style="675" customWidth="1"/>
    <col min="2322" max="2560" width="9.140625" style="675"/>
    <col min="2561" max="2561" width="46.140625" style="675" customWidth="1"/>
    <col min="2562" max="2562" width="30.7109375" style="675" customWidth="1"/>
    <col min="2563" max="2563" width="20.85546875" style="675" customWidth="1"/>
    <col min="2564" max="2565" width="20.42578125" style="675" customWidth="1"/>
    <col min="2566" max="2566" width="14.7109375" style="675" customWidth="1"/>
    <col min="2567" max="2567" width="14" style="675" customWidth="1"/>
    <col min="2568" max="2568" width="32.85546875" style="675" customWidth="1"/>
    <col min="2569" max="2569" width="11" style="675" customWidth="1"/>
    <col min="2570" max="2570" width="11.140625" style="675" customWidth="1"/>
    <col min="2571" max="2572" width="13.28515625" style="675" customWidth="1"/>
    <col min="2573" max="2573" width="13.85546875" style="675" customWidth="1"/>
    <col min="2574" max="2577" width="9.140625" style="675" customWidth="1"/>
    <col min="2578" max="2816" width="9.140625" style="675"/>
    <col min="2817" max="2817" width="46.140625" style="675" customWidth="1"/>
    <col min="2818" max="2818" width="30.7109375" style="675" customWidth="1"/>
    <col min="2819" max="2819" width="20.85546875" style="675" customWidth="1"/>
    <col min="2820" max="2821" width="20.42578125" style="675" customWidth="1"/>
    <col min="2822" max="2822" width="14.7109375" style="675" customWidth="1"/>
    <col min="2823" max="2823" width="14" style="675" customWidth="1"/>
    <col min="2824" max="2824" width="32.85546875" style="675" customWidth="1"/>
    <col min="2825" max="2825" width="11" style="675" customWidth="1"/>
    <col min="2826" max="2826" width="11.140625" style="675" customWidth="1"/>
    <col min="2827" max="2828" width="13.28515625" style="675" customWidth="1"/>
    <col min="2829" max="2829" width="13.85546875" style="675" customWidth="1"/>
    <col min="2830" max="2833" width="9.140625" style="675" customWidth="1"/>
    <col min="2834" max="3072" width="9.140625" style="675"/>
    <col min="3073" max="3073" width="46.140625" style="675" customWidth="1"/>
    <col min="3074" max="3074" width="30.7109375" style="675" customWidth="1"/>
    <col min="3075" max="3075" width="20.85546875" style="675" customWidth="1"/>
    <col min="3076" max="3077" width="20.42578125" style="675" customWidth="1"/>
    <col min="3078" max="3078" width="14.7109375" style="675" customWidth="1"/>
    <col min="3079" max="3079" width="14" style="675" customWidth="1"/>
    <col min="3080" max="3080" width="32.85546875" style="675" customWidth="1"/>
    <col min="3081" max="3081" width="11" style="675" customWidth="1"/>
    <col min="3082" max="3082" width="11.140625" style="675" customWidth="1"/>
    <col min="3083" max="3084" width="13.28515625" style="675" customWidth="1"/>
    <col min="3085" max="3085" width="13.85546875" style="675" customWidth="1"/>
    <col min="3086" max="3089" width="9.140625" style="675" customWidth="1"/>
    <col min="3090" max="3328" width="9.140625" style="675"/>
    <col min="3329" max="3329" width="46.140625" style="675" customWidth="1"/>
    <col min="3330" max="3330" width="30.7109375" style="675" customWidth="1"/>
    <col min="3331" max="3331" width="20.85546875" style="675" customWidth="1"/>
    <col min="3332" max="3333" width="20.42578125" style="675" customWidth="1"/>
    <col min="3334" max="3334" width="14.7109375" style="675" customWidth="1"/>
    <col min="3335" max="3335" width="14" style="675" customWidth="1"/>
    <col min="3336" max="3336" width="32.85546875" style="675" customWidth="1"/>
    <col min="3337" max="3337" width="11" style="675" customWidth="1"/>
    <col min="3338" max="3338" width="11.140625" style="675" customWidth="1"/>
    <col min="3339" max="3340" width="13.28515625" style="675" customWidth="1"/>
    <col min="3341" max="3341" width="13.85546875" style="675" customWidth="1"/>
    <col min="3342" max="3345" width="9.140625" style="675" customWidth="1"/>
    <col min="3346" max="3584" width="9.140625" style="675"/>
    <col min="3585" max="3585" width="46.140625" style="675" customWidth="1"/>
    <col min="3586" max="3586" width="30.7109375" style="675" customWidth="1"/>
    <col min="3587" max="3587" width="20.85546875" style="675" customWidth="1"/>
    <col min="3588" max="3589" width="20.42578125" style="675" customWidth="1"/>
    <col min="3590" max="3590" width="14.7109375" style="675" customWidth="1"/>
    <col min="3591" max="3591" width="14" style="675" customWidth="1"/>
    <col min="3592" max="3592" width="32.85546875" style="675" customWidth="1"/>
    <col min="3593" max="3593" width="11" style="675" customWidth="1"/>
    <col min="3594" max="3594" width="11.140625" style="675" customWidth="1"/>
    <col min="3595" max="3596" width="13.28515625" style="675" customWidth="1"/>
    <col min="3597" max="3597" width="13.85546875" style="675" customWidth="1"/>
    <col min="3598" max="3601" width="9.140625" style="675" customWidth="1"/>
    <col min="3602" max="3840" width="9.140625" style="675"/>
    <col min="3841" max="3841" width="46.140625" style="675" customWidth="1"/>
    <col min="3842" max="3842" width="30.7109375" style="675" customWidth="1"/>
    <col min="3843" max="3843" width="20.85546875" style="675" customWidth="1"/>
    <col min="3844" max="3845" width="20.42578125" style="675" customWidth="1"/>
    <col min="3846" max="3846" width="14.7109375" style="675" customWidth="1"/>
    <col min="3847" max="3847" width="14" style="675" customWidth="1"/>
    <col min="3848" max="3848" width="32.85546875" style="675" customWidth="1"/>
    <col min="3849" max="3849" width="11" style="675" customWidth="1"/>
    <col min="3850" max="3850" width="11.140625" style="675" customWidth="1"/>
    <col min="3851" max="3852" width="13.28515625" style="675" customWidth="1"/>
    <col min="3853" max="3853" width="13.85546875" style="675" customWidth="1"/>
    <col min="3854" max="3857" width="9.140625" style="675" customWidth="1"/>
    <col min="3858" max="4096" width="9.140625" style="675"/>
    <col min="4097" max="4097" width="46.140625" style="675" customWidth="1"/>
    <col min="4098" max="4098" width="30.7109375" style="675" customWidth="1"/>
    <col min="4099" max="4099" width="20.85546875" style="675" customWidth="1"/>
    <col min="4100" max="4101" width="20.42578125" style="675" customWidth="1"/>
    <col min="4102" max="4102" width="14.7109375" style="675" customWidth="1"/>
    <col min="4103" max="4103" width="14" style="675" customWidth="1"/>
    <col min="4104" max="4104" width="32.85546875" style="675" customWidth="1"/>
    <col min="4105" max="4105" width="11" style="675" customWidth="1"/>
    <col min="4106" max="4106" width="11.140625" style="675" customWidth="1"/>
    <col min="4107" max="4108" width="13.28515625" style="675" customWidth="1"/>
    <col min="4109" max="4109" width="13.85546875" style="675" customWidth="1"/>
    <col min="4110" max="4113" width="9.140625" style="675" customWidth="1"/>
    <col min="4114" max="4352" width="9.140625" style="675"/>
    <col min="4353" max="4353" width="46.140625" style="675" customWidth="1"/>
    <col min="4354" max="4354" width="30.7109375" style="675" customWidth="1"/>
    <col min="4355" max="4355" width="20.85546875" style="675" customWidth="1"/>
    <col min="4356" max="4357" width="20.42578125" style="675" customWidth="1"/>
    <col min="4358" max="4358" width="14.7109375" style="675" customWidth="1"/>
    <col min="4359" max="4359" width="14" style="675" customWidth="1"/>
    <col min="4360" max="4360" width="32.85546875" style="675" customWidth="1"/>
    <col min="4361" max="4361" width="11" style="675" customWidth="1"/>
    <col min="4362" max="4362" width="11.140625" style="675" customWidth="1"/>
    <col min="4363" max="4364" width="13.28515625" style="675" customWidth="1"/>
    <col min="4365" max="4365" width="13.85546875" style="675" customWidth="1"/>
    <col min="4366" max="4369" width="9.140625" style="675" customWidth="1"/>
    <col min="4370" max="4608" width="9.140625" style="675"/>
    <col min="4609" max="4609" width="46.140625" style="675" customWidth="1"/>
    <col min="4610" max="4610" width="30.7109375" style="675" customWidth="1"/>
    <col min="4611" max="4611" width="20.85546875" style="675" customWidth="1"/>
    <col min="4612" max="4613" width="20.42578125" style="675" customWidth="1"/>
    <col min="4614" max="4614" width="14.7109375" style="675" customWidth="1"/>
    <col min="4615" max="4615" width="14" style="675" customWidth="1"/>
    <col min="4616" max="4616" width="32.85546875" style="675" customWidth="1"/>
    <col min="4617" max="4617" width="11" style="675" customWidth="1"/>
    <col min="4618" max="4618" width="11.140625" style="675" customWidth="1"/>
    <col min="4619" max="4620" width="13.28515625" style="675" customWidth="1"/>
    <col min="4621" max="4621" width="13.85546875" style="675" customWidth="1"/>
    <col min="4622" max="4625" width="9.140625" style="675" customWidth="1"/>
    <col min="4626" max="4864" width="9.140625" style="675"/>
    <col min="4865" max="4865" width="46.140625" style="675" customWidth="1"/>
    <col min="4866" max="4866" width="30.7109375" style="675" customWidth="1"/>
    <col min="4867" max="4867" width="20.85546875" style="675" customWidth="1"/>
    <col min="4868" max="4869" width="20.42578125" style="675" customWidth="1"/>
    <col min="4870" max="4870" width="14.7109375" style="675" customWidth="1"/>
    <col min="4871" max="4871" width="14" style="675" customWidth="1"/>
    <col min="4872" max="4872" width="32.85546875" style="675" customWidth="1"/>
    <col min="4873" max="4873" width="11" style="675" customWidth="1"/>
    <col min="4874" max="4874" width="11.140625" style="675" customWidth="1"/>
    <col min="4875" max="4876" width="13.28515625" style="675" customWidth="1"/>
    <col min="4877" max="4877" width="13.85546875" style="675" customWidth="1"/>
    <col min="4878" max="4881" width="9.140625" style="675" customWidth="1"/>
    <col min="4882" max="5120" width="9.140625" style="675"/>
    <col min="5121" max="5121" width="46.140625" style="675" customWidth="1"/>
    <col min="5122" max="5122" width="30.7109375" style="675" customWidth="1"/>
    <col min="5123" max="5123" width="20.85546875" style="675" customWidth="1"/>
    <col min="5124" max="5125" width="20.42578125" style="675" customWidth="1"/>
    <col min="5126" max="5126" width="14.7109375" style="675" customWidth="1"/>
    <col min="5127" max="5127" width="14" style="675" customWidth="1"/>
    <col min="5128" max="5128" width="32.85546875" style="675" customWidth="1"/>
    <col min="5129" max="5129" width="11" style="675" customWidth="1"/>
    <col min="5130" max="5130" width="11.140625" style="675" customWidth="1"/>
    <col min="5131" max="5132" width="13.28515625" style="675" customWidth="1"/>
    <col min="5133" max="5133" width="13.85546875" style="675" customWidth="1"/>
    <col min="5134" max="5137" width="9.140625" style="675" customWidth="1"/>
    <col min="5138" max="5376" width="9.140625" style="675"/>
    <col min="5377" max="5377" width="46.140625" style="675" customWidth="1"/>
    <col min="5378" max="5378" width="30.7109375" style="675" customWidth="1"/>
    <col min="5379" max="5379" width="20.85546875" style="675" customWidth="1"/>
    <col min="5380" max="5381" width="20.42578125" style="675" customWidth="1"/>
    <col min="5382" max="5382" width="14.7109375" style="675" customWidth="1"/>
    <col min="5383" max="5383" width="14" style="675" customWidth="1"/>
    <col min="5384" max="5384" width="32.85546875" style="675" customWidth="1"/>
    <col min="5385" max="5385" width="11" style="675" customWidth="1"/>
    <col min="5386" max="5386" width="11.140625" style="675" customWidth="1"/>
    <col min="5387" max="5388" width="13.28515625" style="675" customWidth="1"/>
    <col min="5389" max="5389" width="13.85546875" style="675" customWidth="1"/>
    <col min="5390" max="5393" width="9.140625" style="675" customWidth="1"/>
    <col min="5394" max="5632" width="9.140625" style="675"/>
    <col min="5633" max="5633" width="46.140625" style="675" customWidth="1"/>
    <col min="5634" max="5634" width="30.7109375" style="675" customWidth="1"/>
    <col min="5635" max="5635" width="20.85546875" style="675" customWidth="1"/>
    <col min="5636" max="5637" width="20.42578125" style="675" customWidth="1"/>
    <col min="5638" max="5638" width="14.7109375" style="675" customWidth="1"/>
    <col min="5639" max="5639" width="14" style="675" customWidth="1"/>
    <col min="5640" max="5640" width="32.85546875" style="675" customWidth="1"/>
    <col min="5641" max="5641" width="11" style="675" customWidth="1"/>
    <col min="5642" max="5642" width="11.140625" style="675" customWidth="1"/>
    <col min="5643" max="5644" width="13.28515625" style="675" customWidth="1"/>
    <col min="5645" max="5645" width="13.85546875" style="675" customWidth="1"/>
    <col min="5646" max="5649" width="9.140625" style="675" customWidth="1"/>
    <col min="5650" max="5888" width="9.140625" style="675"/>
    <col min="5889" max="5889" width="46.140625" style="675" customWidth="1"/>
    <col min="5890" max="5890" width="30.7109375" style="675" customWidth="1"/>
    <col min="5891" max="5891" width="20.85546875" style="675" customWidth="1"/>
    <col min="5892" max="5893" width="20.42578125" style="675" customWidth="1"/>
    <col min="5894" max="5894" width="14.7109375" style="675" customWidth="1"/>
    <col min="5895" max="5895" width="14" style="675" customWidth="1"/>
    <col min="5896" max="5896" width="32.85546875" style="675" customWidth="1"/>
    <col min="5897" max="5897" width="11" style="675" customWidth="1"/>
    <col min="5898" max="5898" width="11.140625" style="675" customWidth="1"/>
    <col min="5899" max="5900" width="13.28515625" style="675" customWidth="1"/>
    <col min="5901" max="5901" width="13.85546875" style="675" customWidth="1"/>
    <col min="5902" max="5905" width="9.140625" style="675" customWidth="1"/>
    <col min="5906" max="6144" width="9.140625" style="675"/>
    <col min="6145" max="6145" width="46.140625" style="675" customWidth="1"/>
    <col min="6146" max="6146" width="30.7109375" style="675" customWidth="1"/>
    <col min="6147" max="6147" width="20.85546875" style="675" customWidth="1"/>
    <col min="6148" max="6149" width="20.42578125" style="675" customWidth="1"/>
    <col min="6150" max="6150" width="14.7109375" style="675" customWidth="1"/>
    <col min="6151" max="6151" width="14" style="675" customWidth="1"/>
    <col min="6152" max="6152" width="32.85546875" style="675" customWidth="1"/>
    <col min="6153" max="6153" width="11" style="675" customWidth="1"/>
    <col min="6154" max="6154" width="11.140625" style="675" customWidth="1"/>
    <col min="6155" max="6156" width="13.28515625" style="675" customWidth="1"/>
    <col min="6157" max="6157" width="13.85546875" style="675" customWidth="1"/>
    <col min="6158" max="6161" width="9.140625" style="675" customWidth="1"/>
    <col min="6162" max="6400" width="9.140625" style="675"/>
    <col min="6401" max="6401" width="46.140625" style="675" customWidth="1"/>
    <col min="6402" max="6402" width="30.7109375" style="675" customWidth="1"/>
    <col min="6403" max="6403" width="20.85546875" style="675" customWidth="1"/>
    <col min="6404" max="6405" width="20.42578125" style="675" customWidth="1"/>
    <col min="6406" max="6406" width="14.7109375" style="675" customWidth="1"/>
    <col min="6407" max="6407" width="14" style="675" customWidth="1"/>
    <col min="6408" max="6408" width="32.85546875" style="675" customWidth="1"/>
    <col min="6409" max="6409" width="11" style="675" customWidth="1"/>
    <col min="6410" max="6410" width="11.140625" style="675" customWidth="1"/>
    <col min="6411" max="6412" width="13.28515625" style="675" customWidth="1"/>
    <col min="6413" max="6413" width="13.85546875" style="675" customWidth="1"/>
    <col min="6414" max="6417" width="9.140625" style="675" customWidth="1"/>
    <col min="6418" max="6656" width="9.140625" style="675"/>
    <col min="6657" max="6657" width="46.140625" style="675" customWidth="1"/>
    <col min="6658" max="6658" width="30.7109375" style="675" customWidth="1"/>
    <col min="6659" max="6659" width="20.85546875" style="675" customWidth="1"/>
    <col min="6660" max="6661" width="20.42578125" style="675" customWidth="1"/>
    <col min="6662" max="6662" width="14.7109375" style="675" customWidth="1"/>
    <col min="6663" max="6663" width="14" style="675" customWidth="1"/>
    <col min="6664" max="6664" width="32.85546875" style="675" customWidth="1"/>
    <col min="6665" max="6665" width="11" style="675" customWidth="1"/>
    <col min="6666" max="6666" width="11.140625" style="675" customWidth="1"/>
    <col min="6667" max="6668" width="13.28515625" style="675" customWidth="1"/>
    <col min="6669" max="6669" width="13.85546875" style="675" customWidth="1"/>
    <col min="6670" max="6673" width="9.140625" style="675" customWidth="1"/>
    <col min="6674" max="6912" width="9.140625" style="675"/>
    <col min="6913" max="6913" width="46.140625" style="675" customWidth="1"/>
    <col min="6914" max="6914" width="30.7109375" style="675" customWidth="1"/>
    <col min="6915" max="6915" width="20.85546875" style="675" customWidth="1"/>
    <col min="6916" max="6917" width="20.42578125" style="675" customWidth="1"/>
    <col min="6918" max="6918" width="14.7109375" style="675" customWidth="1"/>
    <col min="6919" max="6919" width="14" style="675" customWidth="1"/>
    <col min="6920" max="6920" width="32.85546875" style="675" customWidth="1"/>
    <col min="6921" max="6921" width="11" style="675" customWidth="1"/>
    <col min="6922" max="6922" width="11.140625" style="675" customWidth="1"/>
    <col min="6923" max="6924" width="13.28515625" style="675" customWidth="1"/>
    <col min="6925" max="6925" width="13.85546875" style="675" customWidth="1"/>
    <col min="6926" max="6929" width="9.140625" style="675" customWidth="1"/>
    <col min="6930" max="7168" width="9.140625" style="675"/>
    <col min="7169" max="7169" width="46.140625" style="675" customWidth="1"/>
    <col min="7170" max="7170" width="30.7109375" style="675" customWidth="1"/>
    <col min="7171" max="7171" width="20.85546875" style="675" customWidth="1"/>
    <col min="7172" max="7173" width="20.42578125" style="675" customWidth="1"/>
    <col min="7174" max="7174" width="14.7109375" style="675" customWidth="1"/>
    <col min="7175" max="7175" width="14" style="675" customWidth="1"/>
    <col min="7176" max="7176" width="32.85546875" style="675" customWidth="1"/>
    <col min="7177" max="7177" width="11" style="675" customWidth="1"/>
    <col min="7178" max="7178" width="11.140625" style="675" customWidth="1"/>
    <col min="7179" max="7180" width="13.28515625" style="675" customWidth="1"/>
    <col min="7181" max="7181" width="13.85546875" style="675" customWidth="1"/>
    <col min="7182" max="7185" width="9.140625" style="675" customWidth="1"/>
    <col min="7186" max="7424" width="9.140625" style="675"/>
    <col min="7425" max="7425" width="46.140625" style="675" customWidth="1"/>
    <col min="7426" max="7426" width="30.7109375" style="675" customWidth="1"/>
    <col min="7427" max="7427" width="20.85546875" style="675" customWidth="1"/>
    <col min="7428" max="7429" width="20.42578125" style="675" customWidth="1"/>
    <col min="7430" max="7430" width="14.7109375" style="675" customWidth="1"/>
    <col min="7431" max="7431" width="14" style="675" customWidth="1"/>
    <col min="7432" max="7432" width="32.85546875" style="675" customWidth="1"/>
    <col min="7433" max="7433" width="11" style="675" customWidth="1"/>
    <col min="7434" max="7434" width="11.140625" style="675" customWidth="1"/>
    <col min="7435" max="7436" width="13.28515625" style="675" customWidth="1"/>
    <col min="7437" max="7437" width="13.85546875" style="675" customWidth="1"/>
    <col min="7438" max="7441" width="9.140625" style="675" customWidth="1"/>
    <col min="7442" max="7680" width="9.140625" style="675"/>
    <col min="7681" max="7681" width="46.140625" style="675" customWidth="1"/>
    <col min="7682" max="7682" width="30.7109375" style="675" customWidth="1"/>
    <col min="7683" max="7683" width="20.85546875" style="675" customWidth="1"/>
    <col min="7684" max="7685" width="20.42578125" style="675" customWidth="1"/>
    <col min="7686" max="7686" width="14.7109375" style="675" customWidth="1"/>
    <col min="7687" max="7687" width="14" style="675" customWidth="1"/>
    <col min="7688" max="7688" width="32.85546875" style="675" customWidth="1"/>
    <col min="7689" max="7689" width="11" style="675" customWidth="1"/>
    <col min="7690" max="7690" width="11.140625" style="675" customWidth="1"/>
    <col min="7691" max="7692" width="13.28515625" style="675" customWidth="1"/>
    <col min="7693" max="7693" width="13.85546875" style="675" customWidth="1"/>
    <col min="7694" max="7697" width="9.140625" style="675" customWidth="1"/>
    <col min="7698" max="7936" width="9.140625" style="675"/>
    <col min="7937" max="7937" width="46.140625" style="675" customWidth="1"/>
    <col min="7938" max="7938" width="30.7109375" style="675" customWidth="1"/>
    <col min="7939" max="7939" width="20.85546875" style="675" customWidth="1"/>
    <col min="7940" max="7941" width="20.42578125" style="675" customWidth="1"/>
    <col min="7942" max="7942" width="14.7109375" style="675" customWidth="1"/>
    <col min="7943" max="7943" width="14" style="675" customWidth="1"/>
    <col min="7944" max="7944" width="32.85546875" style="675" customWidth="1"/>
    <col min="7945" max="7945" width="11" style="675" customWidth="1"/>
    <col min="7946" max="7946" width="11.140625" style="675" customWidth="1"/>
    <col min="7947" max="7948" width="13.28515625" style="675" customWidth="1"/>
    <col min="7949" max="7949" width="13.85546875" style="675" customWidth="1"/>
    <col min="7950" max="7953" width="9.140625" style="675" customWidth="1"/>
    <col min="7954" max="8192" width="9.140625" style="675"/>
    <col min="8193" max="8193" width="46.140625" style="675" customWidth="1"/>
    <col min="8194" max="8194" width="30.7109375" style="675" customWidth="1"/>
    <col min="8195" max="8195" width="20.85546875" style="675" customWidth="1"/>
    <col min="8196" max="8197" width="20.42578125" style="675" customWidth="1"/>
    <col min="8198" max="8198" width="14.7109375" style="675" customWidth="1"/>
    <col min="8199" max="8199" width="14" style="675" customWidth="1"/>
    <col min="8200" max="8200" width="32.85546875" style="675" customWidth="1"/>
    <col min="8201" max="8201" width="11" style="675" customWidth="1"/>
    <col min="8202" max="8202" width="11.140625" style="675" customWidth="1"/>
    <col min="8203" max="8204" width="13.28515625" style="675" customWidth="1"/>
    <col min="8205" max="8205" width="13.85546875" style="675" customWidth="1"/>
    <col min="8206" max="8209" width="9.140625" style="675" customWidth="1"/>
    <col min="8210" max="8448" width="9.140625" style="675"/>
    <col min="8449" max="8449" width="46.140625" style="675" customWidth="1"/>
    <col min="8450" max="8450" width="30.7109375" style="675" customWidth="1"/>
    <col min="8451" max="8451" width="20.85546875" style="675" customWidth="1"/>
    <col min="8452" max="8453" width="20.42578125" style="675" customWidth="1"/>
    <col min="8454" max="8454" width="14.7109375" style="675" customWidth="1"/>
    <col min="8455" max="8455" width="14" style="675" customWidth="1"/>
    <col min="8456" max="8456" width="32.85546875" style="675" customWidth="1"/>
    <col min="8457" max="8457" width="11" style="675" customWidth="1"/>
    <col min="8458" max="8458" width="11.140625" style="675" customWidth="1"/>
    <col min="8459" max="8460" width="13.28515625" style="675" customWidth="1"/>
    <col min="8461" max="8461" width="13.85546875" style="675" customWidth="1"/>
    <col min="8462" max="8465" width="9.140625" style="675" customWidth="1"/>
    <col min="8466" max="8704" width="9.140625" style="675"/>
    <col min="8705" max="8705" width="46.140625" style="675" customWidth="1"/>
    <col min="8706" max="8706" width="30.7109375" style="675" customWidth="1"/>
    <col min="8707" max="8707" width="20.85546875" style="675" customWidth="1"/>
    <col min="8708" max="8709" width="20.42578125" style="675" customWidth="1"/>
    <col min="8710" max="8710" width="14.7109375" style="675" customWidth="1"/>
    <col min="8711" max="8711" width="14" style="675" customWidth="1"/>
    <col min="8712" max="8712" width="32.85546875" style="675" customWidth="1"/>
    <col min="8713" max="8713" width="11" style="675" customWidth="1"/>
    <col min="8714" max="8714" width="11.140625" style="675" customWidth="1"/>
    <col min="8715" max="8716" width="13.28515625" style="675" customWidth="1"/>
    <col min="8717" max="8717" width="13.85546875" style="675" customWidth="1"/>
    <col min="8718" max="8721" width="9.140625" style="675" customWidth="1"/>
    <col min="8722" max="8960" width="9.140625" style="675"/>
    <col min="8961" max="8961" width="46.140625" style="675" customWidth="1"/>
    <col min="8962" max="8962" width="30.7109375" style="675" customWidth="1"/>
    <col min="8963" max="8963" width="20.85546875" style="675" customWidth="1"/>
    <col min="8964" max="8965" width="20.42578125" style="675" customWidth="1"/>
    <col min="8966" max="8966" width="14.7109375" style="675" customWidth="1"/>
    <col min="8967" max="8967" width="14" style="675" customWidth="1"/>
    <col min="8968" max="8968" width="32.85546875" style="675" customWidth="1"/>
    <col min="8969" max="8969" width="11" style="675" customWidth="1"/>
    <col min="8970" max="8970" width="11.140625" style="675" customWidth="1"/>
    <col min="8971" max="8972" width="13.28515625" style="675" customWidth="1"/>
    <col min="8973" max="8973" width="13.85546875" style="675" customWidth="1"/>
    <col min="8974" max="8977" width="9.140625" style="675" customWidth="1"/>
    <col min="8978" max="9216" width="9.140625" style="675"/>
    <col min="9217" max="9217" width="46.140625" style="675" customWidth="1"/>
    <col min="9218" max="9218" width="30.7109375" style="675" customWidth="1"/>
    <col min="9219" max="9219" width="20.85546875" style="675" customWidth="1"/>
    <col min="9220" max="9221" width="20.42578125" style="675" customWidth="1"/>
    <col min="9222" max="9222" width="14.7109375" style="675" customWidth="1"/>
    <col min="9223" max="9223" width="14" style="675" customWidth="1"/>
    <col min="9224" max="9224" width="32.85546875" style="675" customWidth="1"/>
    <col min="9225" max="9225" width="11" style="675" customWidth="1"/>
    <col min="9226" max="9226" width="11.140625" style="675" customWidth="1"/>
    <col min="9227" max="9228" width="13.28515625" style="675" customWidth="1"/>
    <col min="9229" max="9229" width="13.85546875" style="675" customWidth="1"/>
    <col min="9230" max="9233" width="9.140625" style="675" customWidth="1"/>
    <col min="9234" max="9472" width="9.140625" style="675"/>
    <col min="9473" max="9473" width="46.140625" style="675" customWidth="1"/>
    <col min="9474" max="9474" width="30.7109375" style="675" customWidth="1"/>
    <col min="9475" max="9475" width="20.85546875" style="675" customWidth="1"/>
    <col min="9476" max="9477" width="20.42578125" style="675" customWidth="1"/>
    <col min="9478" max="9478" width="14.7109375" style="675" customWidth="1"/>
    <col min="9479" max="9479" width="14" style="675" customWidth="1"/>
    <col min="9480" max="9480" width="32.85546875" style="675" customWidth="1"/>
    <col min="9481" max="9481" width="11" style="675" customWidth="1"/>
    <col min="9482" max="9482" width="11.140625" style="675" customWidth="1"/>
    <col min="9483" max="9484" width="13.28515625" style="675" customWidth="1"/>
    <col min="9485" max="9485" width="13.85546875" style="675" customWidth="1"/>
    <col min="9486" max="9489" width="9.140625" style="675" customWidth="1"/>
    <col min="9490" max="9728" width="9.140625" style="675"/>
    <col min="9729" max="9729" width="46.140625" style="675" customWidth="1"/>
    <col min="9730" max="9730" width="30.7109375" style="675" customWidth="1"/>
    <col min="9731" max="9731" width="20.85546875" style="675" customWidth="1"/>
    <col min="9732" max="9733" width="20.42578125" style="675" customWidth="1"/>
    <col min="9734" max="9734" width="14.7109375" style="675" customWidth="1"/>
    <col min="9735" max="9735" width="14" style="675" customWidth="1"/>
    <col min="9736" max="9736" width="32.85546875" style="675" customWidth="1"/>
    <col min="9737" max="9737" width="11" style="675" customWidth="1"/>
    <col min="9738" max="9738" width="11.140625" style="675" customWidth="1"/>
    <col min="9739" max="9740" width="13.28515625" style="675" customWidth="1"/>
    <col min="9741" max="9741" width="13.85546875" style="675" customWidth="1"/>
    <col min="9742" max="9745" width="9.140625" style="675" customWidth="1"/>
    <col min="9746" max="9984" width="9.140625" style="675"/>
    <col min="9985" max="9985" width="46.140625" style="675" customWidth="1"/>
    <col min="9986" max="9986" width="30.7109375" style="675" customWidth="1"/>
    <col min="9987" max="9987" width="20.85546875" style="675" customWidth="1"/>
    <col min="9988" max="9989" width="20.42578125" style="675" customWidth="1"/>
    <col min="9990" max="9990" width="14.7109375" style="675" customWidth="1"/>
    <col min="9991" max="9991" width="14" style="675" customWidth="1"/>
    <col min="9992" max="9992" width="32.85546875" style="675" customWidth="1"/>
    <col min="9993" max="9993" width="11" style="675" customWidth="1"/>
    <col min="9994" max="9994" width="11.140625" style="675" customWidth="1"/>
    <col min="9995" max="9996" width="13.28515625" style="675" customWidth="1"/>
    <col min="9997" max="9997" width="13.85546875" style="675" customWidth="1"/>
    <col min="9998" max="10001" width="9.140625" style="675" customWidth="1"/>
    <col min="10002" max="10240" width="9.140625" style="675"/>
    <col min="10241" max="10241" width="46.140625" style="675" customWidth="1"/>
    <col min="10242" max="10242" width="30.7109375" style="675" customWidth="1"/>
    <col min="10243" max="10243" width="20.85546875" style="675" customWidth="1"/>
    <col min="10244" max="10245" width="20.42578125" style="675" customWidth="1"/>
    <col min="10246" max="10246" width="14.7109375" style="675" customWidth="1"/>
    <col min="10247" max="10247" width="14" style="675" customWidth="1"/>
    <col min="10248" max="10248" width="32.85546875" style="675" customWidth="1"/>
    <col min="10249" max="10249" width="11" style="675" customWidth="1"/>
    <col min="10250" max="10250" width="11.140625" style="675" customWidth="1"/>
    <col min="10251" max="10252" width="13.28515625" style="675" customWidth="1"/>
    <col min="10253" max="10253" width="13.85546875" style="675" customWidth="1"/>
    <col min="10254" max="10257" width="9.140625" style="675" customWidth="1"/>
    <col min="10258" max="10496" width="9.140625" style="675"/>
    <col min="10497" max="10497" width="46.140625" style="675" customWidth="1"/>
    <col min="10498" max="10498" width="30.7109375" style="675" customWidth="1"/>
    <col min="10499" max="10499" width="20.85546875" style="675" customWidth="1"/>
    <col min="10500" max="10501" width="20.42578125" style="675" customWidth="1"/>
    <col min="10502" max="10502" width="14.7109375" style="675" customWidth="1"/>
    <col min="10503" max="10503" width="14" style="675" customWidth="1"/>
    <col min="10504" max="10504" width="32.85546875" style="675" customWidth="1"/>
    <col min="10505" max="10505" width="11" style="675" customWidth="1"/>
    <col min="10506" max="10506" width="11.140625" style="675" customWidth="1"/>
    <col min="10507" max="10508" width="13.28515625" style="675" customWidth="1"/>
    <col min="10509" max="10509" width="13.85546875" style="675" customWidth="1"/>
    <col min="10510" max="10513" width="9.140625" style="675" customWidth="1"/>
    <col min="10514" max="10752" width="9.140625" style="675"/>
    <col min="10753" max="10753" width="46.140625" style="675" customWidth="1"/>
    <col min="10754" max="10754" width="30.7109375" style="675" customWidth="1"/>
    <col min="10755" max="10755" width="20.85546875" style="675" customWidth="1"/>
    <col min="10756" max="10757" width="20.42578125" style="675" customWidth="1"/>
    <col min="10758" max="10758" width="14.7109375" style="675" customWidth="1"/>
    <col min="10759" max="10759" width="14" style="675" customWidth="1"/>
    <col min="10760" max="10760" width="32.85546875" style="675" customWidth="1"/>
    <col min="10761" max="10761" width="11" style="675" customWidth="1"/>
    <col min="10762" max="10762" width="11.140625" style="675" customWidth="1"/>
    <col min="10763" max="10764" width="13.28515625" style="675" customWidth="1"/>
    <col min="10765" max="10765" width="13.85546875" style="675" customWidth="1"/>
    <col min="10766" max="10769" width="9.140625" style="675" customWidth="1"/>
    <col min="10770" max="11008" width="9.140625" style="675"/>
    <col min="11009" max="11009" width="46.140625" style="675" customWidth="1"/>
    <col min="11010" max="11010" width="30.7109375" style="675" customWidth="1"/>
    <col min="11011" max="11011" width="20.85546875" style="675" customWidth="1"/>
    <col min="11012" max="11013" width="20.42578125" style="675" customWidth="1"/>
    <col min="11014" max="11014" width="14.7109375" style="675" customWidth="1"/>
    <col min="11015" max="11015" width="14" style="675" customWidth="1"/>
    <col min="11016" max="11016" width="32.85546875" style="675" customWidth="1"/>
    <col min="11017" max="11017" width="11" style="675" customWidth="1"/>
    <col min="11018" max="11018" width="11.140625" style="675" customWidth="1"/>
    <col min="11019" max="11020" width="13.28515625" style="675" customWidth="1"/>
    <col min="11021" max="11021" width="13.85546875" style="675" customWidth="1"/>
    <col min="11022" max="11025" width="9.140625" style="675" customWidth="1"/>
    <col min="11026" max="11264" width="9.140625" style="675"/>
    <col min="11265" max="11265" width="46.140625" style="675" customWidth="1"/>
    <col min="11266" max="11266" width="30.7109375" style="675" customWidth="1"/>
    <col min="11267" max="11267" width="20.85546875" style="675" customWidth="1"/>
    <col min="11268" max="11269" width="20.42578125" style="675" customWidth="1"/>
    <col min="11270" max="11270" width="14.7109375" style="675" customWidth="1"/>
    <col min="11271" max="11271" width="14" style="675" customWidth="1"/>
    <col min="11272" max="11272" width="32.85546875" style="675" customWidth="1"/>
    <col min="11273" max="11273" width="11" style="675" customWidth="1"/>
    <col min="11274" max="11274" width="11.140625" style="675" customWidth="1"/>
    <col min="11275" max="11276" width="13.28515625" style="675" customWidth="1"/>
    <col min="11277" max="11277" width="13.85546875" style="675" customWidth="1"/>
    <col min="11278" max="11281" width="9.140625" style="675" customWidth="1"/>
    <col min="11282" max="11520" width="9.140625" style="675"/>
    <col min="11521" max="11521" width="46.140625" style="675" customWidth="1"/>
    <col min="11522" max="11522" width="30.7109375" style="675" customWidth="1"/>
    <col min="11523" max="11523" width="20.85546875" style="675" customWidth="1"/>
    <col min="11524" max="11525" width="20.42578125" style="675" customWidth="1"/>
    <col min="11526" max="11526" width="14.7109375" style="675" customWidth="1"/>
    <col min="11527" max="11527" width="14" style="675" customWidth="1"/>
    <col min="11528" max="11528" width="32.85546875" style="675" customWidth="1"/>
    <col min="11529" max="11529" width="11" style="675" customWidth="1"/>
    <col min="11530" max="11530" width="11.140625" style="675" customWidth="1"/>
    <col min="11531" max="11532" width="13.28515625" style="675" customWidth="1"/>
    <col min="11533" max="11533" width="13.85546875" style="675" customWidth="1"/>
    <col min="11534" max="11537" width="9.140625" style="675" customWidth="1"/>
    <col min="11538" max="11776" width="9.140625" style="675"/>
    <col min="11777" max="11777" width="46.140625" style="675" customWidth="1"/>
    <col min="11778" max="11778" width="30.7109375" style="675" customWidth="1"/>
    <col min="11779" max="11779" width="20.85546875" style="675" customWidth="1"/>
    <col min="11780" max="11781" width="20.42578125" style="675" customWidth="1"/>
    <col min="11782" max="11782" width="14.7109375" style="675" customWidth="1"/>
    <col min="11783" max="11783" width="14" style="675" customWidth="1"/>
    <col min="11784" max="11784" width="32.85546875" style="675" customWidth="1"/>
    <col min="11785" max="11785" width="11" style="675" customWidth="1"/>
    <col min="11786" max="11786" width="11.140625" style="675" customWidth="1"/>
    <col min="11787" max="11788" width="13.28515625" style="675" customWidth="1"/>
    <col min="11789" max="11789" width="13.85546875" style="675" customWidth="1"/>
    <col min="11790" max="11793" width="9.140625" style="675" customWidth="1"/>
    <col min="11794" max="12032" width="9.140625" style="675"/>
    <col min="12033" max="12033" width="46.140625" style="675" customWidth="1"/>
    <col min="12034" max="12034" width="30.7109375" style="675" customWidth="1"/>
    <col min="12035" max="12035" width="20.85546875" style="675" customWidth="1"/>
    <col min="12036" max="12037" width="20.42578125" style="675" customWidth="1"/>
    <col min="12038" max="12038" width="14.7109375" style="675" customWidth="1"/>
    <col min="12039" max="12039" width="14" style="675" customWidth="1"/>
    <col min="12040" max="12040" width="32.85546875" style="675" customWidth="1"/>
    <col min="12041" max="12041" width="11" style="675" customWidth="1"/>
    <col min="12042" max="12042" width="11.140625" style="675" customWidth="1"/>
    <col min="12043" max="12044" width="13.28515625" style="675" customWidth="1"/>
    <col min="12045" max="12045" width="13.85546875" style="675" customWidth="1"/>
    <col min="12046" max="12049" width="9.140625" style="675" customWidth="1"/>
    <col min="12050" max="12288" width="9.140625" style="675"/>
    <col min="12289" max="12289" width="46.140625" style="675" customWidth="1"/>
    <col min="12290" max="12290" width="30.7109375" style="675" customWidth="1"/>
    <col min="12291" max="12291" width="20.85546875" style="675" customWidth="1"/>
    <col min="12292" max="12293" width="20.42578125" style="675" customWidth="1"/>
    <col min="12294" max="12294" width="14.7109375" style="675" customWidth="1"/>
    <col min="12295" max="12295" width="14" style="675" customWidth="1"/>
    <col min="12296" max="12296" width="32.85546875" style="675" customWidth="1"/>
    <col min="12297" max="12297" width="11" style="675" customWidth="1"/>
    <col min="12298" max="12298" width="11.140625" style="675" customWidth="1"/>
    <col min="12299" max="12300" width="13.28515625" style="675" customWidth="1"/>
    <col min="12301" max="12301" width="13.85546875" style="675" customWidth="1"/>
    <col min="12302" max="12305" width="9.140625" style="675" customWidth="1"/>
    <col min="12306" max="12544" width="9.140625" style="675"/>
    <col min="12545" max="12545" width="46.140625" style="675" customWidth="1"/>
    <col min="12546" max="12546" width="30.7109375" style="675" customWidth="1"/>
    <col min="12547" max="12547" width="20.85546875" style="675" customWidth="1"/>
    <col min="12548" max="12549" width="20.42578125" style="675" customWidth="1"/>
    <col min="12550" max="12550" width="14.7109375" style="675" customWidth="1"/>
    <col min="12551" max="12551" width="14" style="675" customWidth="1"/>
    <col min="12552" max="12552" width="32.85546875" style="675" customWidth="1"/>
    <col min="12553" max="12553" width="11" style="675" customWidth="1"/>
    <col min="12554" max="12554" width="11.140625" style="675" customWidth="1"/>
    <col min="12555" max="12556" width="13.28515625" style="675" customWidth="1"/>
    <col min="12557" max="12557" width="13.85546875" style="675" customWidth="1"/>
    <col min="12558" max="12561" width="9.140625" style="675" customWidth="1"/>
    <col min="12562" max="12800" width="9.140625" style="675"/>
    <col min="12801" max="12801" width="46.140625" style="675" customWidth="1"/>
    <col min="12802" max="12802" width="30.7109375" style="675" customWidth="1"/>
    <col min="12803" max="12803" width="20.85546875" style="675" customWidth="1"/>
    <col min="12804" max="12805" width="20.42578125" style="675" customWidth="1"/>
    <col min="12806" max="12806" width="14.7109375" style="675" customWidth="1"/>
    <col min="12807" max="12807" width="14" style="675" customWidth="1"/>
    <col min="12808" max="12808" width="32.85546875" style="675" customWidth="1"/>
    <col min="12809" max="12809" width="11" style="675" customWidth="1"/>
    <col min="12810" max="12810" width="11.140625" style="675" customWidth="1"/>
    <col min="12811" max="12812" width="13.28515625" style="675" customWidth="1"/>
    <col min="12813" max="12813" width="13.85546875" style="675" customWidth="1"/>
    <col min="12814" max="12817" width="9.140625" style="675" customWidth="1"/>
    <col min="12818" max="13056" width="9.140625" style="675"/>
    <col min="13057" max="13057" width="46.140625" style="675" customWidth="1"/>
    <col min="13058" max="13058" width="30.7109375" style="675" customWidth="1"/>
    <col min="13059" max="13059" width="20.85546875" style="675" customWidth="1"/>
    <col min="13060" max="13061" width="20.42578125" style="675" customWidth="1"/>
    <col min="13062" max="13062" width="14.7109375" style="675" customWidth="1"/>
    <col min="13063" max="13063" width="14" style="675" customWidth="1"/>
    <col min="13064" max="13064" width="32.85546875" style="675" customWidth="1"/>
    <col min="13065" max="13065" width="11" style="675" customWidth="1"/>
    <col min="13066" max="13066" width="11.140625" style="675" customWidth="1"/>
    <col min="13067" max="13068" width="13.28515625" style="675" customWidth="1"/>
    <col min="13069" max="13069" width="13.85546875" style="675" customWidth="1"/>
    <col min="13070" max="13073" width="9.140625" style="675" customWidth="1"/>
    <col min="13074" max="13312" width="9.140625" style="675"/>
    <col min="13313" max="13313" width="46.140625" style="675" customWidth="1"/>
    <col min="13314" max="13314" width="30.7109375" style="675" customWidth="1"/>
    <col min="13315" max="13315" width="20.85546875" style="675" customWidth="1"/>
    <col min="13316" max="13317" width="20.42578125" style="675" customWidth="1"/>
    <col min="13318" max="13318" width="14.7109375" style="675" customWidth="1"/>
    <col min="13319" max="13319" width="14" style="675" customWidth="1"/>
    <col min="13320" max="13320" width="32.85546875" style="675" customWidth="1"/>
    <col min="13321" max="13321" width="11" style="675" customWidth="1"/>
    <col min="13322" max="13322" width="11.140625" style="675" customWidth="1"/>
    <col min="13323" max="13324" width="13.28515625" style="675" customWidth="1"/>
    <col min="13325" max="13325" width="13.85546875" style="675" customWidth="1"/>
    <col min="13326" max="13329" width="9.140625" style="675" customWidth="1"/>
    <col min="13330" max="13568" width="9.140625" style="675"/>
    <col min="13569" max="13569" width="46.140625" style="675" customWidth="1"/>
    <col min="13570" max="13570" width="30.7109375" style="675" customWidth="1"/>
    <col min="13571" max="13571" width="20.85546875" style="675" customWidth="1"/>
    <col min="13572" max="13573" width="20.42578125" style="675" customWidth="1"/>
    <col min="13574" max="13574" width="14.7109375" style="675" customWidth="1"/>
    <col min="13575" max="13575" width="14" style="675" customWidth="1"/>
    <col min="13576" max="13576" width="32.85546875" style="675" customWidth="1"/>
    <col min="13577" max="13577" width="11" style="675" customWidth="1"/>
    <col min="13578" max="13578" width="11.140625" style="675" customWidth="1"/>
    <col min="13579" max="13580" width="13.28515625" style="675" customWidth="1"/>
    <col min="13581" max="13581" width="13.85546875" style="675" customWidth="1"/>
    <col min="13582" max="13585" width="9.140625" style="675" customWidth="1"/>
    <col min="13586" max="13824" width="9.140625" style="675"/>
    <col min="13825" max="13825" width="46.140625" style="675" customWidth="1"/>
    <col min="13826" max="13826" width="30.7109375" style="675" customWidth="1"/>
    <col min="13827" max="13827" width="20.85546875" style="675" customWidth="1"/>
    <col min="13828" max="13829" width="20.42578125" style="675" customWidth="1"/>
    <col min="13830" max="13830" width="14.7109375" style="675" customWidth="1"/>
    <col min="13831" max="13831" width="14" style="675" customWidth="1"/>
    <col min="13832" max="13832" width="32.85546875" style="675" customWidth="1"/>
    <col min="13833" max="13833" width="11" style="675" customWidth="1"/>
    <col min="13834" max="13834" width="11.140625" style="675" customWidth="1"/>
    <col min="13835" max="13836" width="13.28515625" style="675" customWidth="1"/>
    <col min="13837" max="13837" width="13.85546875" style="675" customWidth="1"/>
    <col min="13838" max="13841" width="9.140625" style="675" customWidth="1"/>
    <col min="13842" max="14080" width="9.140625" style="675"/>
    <col min="14081" max="14081" width="46.140625" style="675" customWidth="1"/>
    <col min="14082" max="14082" width="30.7109375" style="675" customWidth="1"/>
    <col min="14083" max="14083" width="20.85546875" style="675" customWidth="1"/>
    <col min="14084" max="14085" width="20.42578125" style="675" customWidth="1"/>
    <col min="14086" max="14086" width="14.7109375" style="675" customWidth="1"/>
    <col min="14087" max="14087" width="14" style="675" customWidth="1"/>
    <col min="14088" max="14088" width="32.85546875" style="675" customWidth="1"/>
    <col min="14089" max="14089" width="11" style="675" customWidth="1"/>
    <col min="14090" max="14090" width="11.140625" style="675" customWidth="1"/>
    <col min="14091" max="14092" width="13.28515625" style="675" customWidth="1"/>
    <col min="14093" max="14093" width="13.85546875" style="675" customWidth="1"/>
    <col min="14094" max="14097" width="9.140625" style="675" customWidth="1"/>
    <col min="14098" max="14336" width="9.140625" style="675"/>
    <col min="14337" max="14337" width="46.140625" style="675" customWidth="1"/>
    <col min="14338" max="14338" width="30.7109375" style="675" customWidth="1"/>
    <col min="14339" max="14339" width="20.85546875" style="675" customWidth="1"/>
    <col min="14340" max="14341" width="20.42578125" style="675" customWidth="1"/>
    <col min="14342" max="14342" width="14.7109375" style="675" customWidth="1"/>
    <col min="14343" max="14343" width="14" style="675" customWidth="1"/>
    <col min="14344" max="14344" width="32.85546875" style="675" customWidth="1"/>
    <col min="14345" max="14345" width="11" style="675" customWidth="1"/>
    <col min="14346" max="14346" width="11.140625" style="675" customWidth="1"/>
    <col min="14347" max="14348" width="13.28515625" style="675" customWidth="1"/>
    <col min="14349" max="14349" width="13.85546875" style="675" customWidth="1"/>
    <col min="14350" max="14353" width="9.140625" style="675" customWidth="1"/>
    <col min="14354" max="14592" width="9.140625" style="675"/>
    <col min="14593" max="14593" width="46.140625" style="675" customWidth="1"/>
    <col min="14594" max="14594" width="30.7109375" style="675" customWidth="1"/>
    <col min="14595" max="14595" width="20.85546875" style="675" customWidth="1"/>
    <col min="14596" max="14597" width="20.42578125" style="675" customWidth="1"/>
    <col min="14598" max="14598" width="14.7109375" style="675" customWidth="1"/>
    <col min="14599" max="14599" width="14" style="675" customWidth="1"/>
    <col min="14600" max="14600" width="32.85546875" style="675" customWidth="1"/>
    <col min="14601" max="14601" width="11" style="675" customWidth="1"/>
    <col min="14602" max="14602" width="11.140625" style="675" customWidth="1"/>
    <col min="14603" max="14604" width="13.28515625" style="675" customWidth="1"/>
    <col min="14605" max="14605" width="13.85546875" style="675" customWidth="1"/>
    <col min="14606" max="14609" width="9.140625" style="675" customWidth="1"/>
    <col min="14610" max="14848" width="9.140625" style="675"/>
    <col min="14849" max="14849" width="46.140625" style="675" customWidth="1"/>
    <col min="14850" max="14850" width="30.7109375" style="675" customWidth="1"/>
    <col min="14851" max="14851" width="20.85546875" style="675" customWidth="1"/>
    <col min="14852" max="14853" width="20.42578125" style="675" customWidth="1"/>
    <col min="14854" max="14854" width="14.7109375" style="675" customWidth="1"/>
    <col min="14855" max="14855" width="14" style="675" customWidth="1"/>
    <col min="14856" max="14856" width="32.85546875" style="675" customWidth="1"/>
    <col min="14857" max="14857" width="11" style="675" customWidth="1"/>
    <col min="14858" max="14858" width="11.140625" style="675" customWidth="1"/>
    <col min="14859" max="14860" width="13.28515625" style="675" customWidth="1"/>
    <col min="14861" max="14861" width="13.85546875" style="675" customWidth="1"/>
    <col min="14862" max="14865" width="9.140625" style="675" customWidth="1"/>
    <col min="14866" max="15104" width="9.140625" style="675"/>
    <col min="15105" max="15105" width="46.140625" style="675" customWidth="1"/>
    <col min="15106" max="15106" width="30.7109375" style="675" customWidth="1"/>
    <col min="15107" max="15107" width="20.85546875" style="675" customWidth="1"/>
    <col min="15108" max="15109" width="20.42578125" style="675" customWidth="1"/>
    <col min="15110" max="15110" width="14.7109375" style="675" customWidth="1"/>
    <col min="15111" max="15111" width="14" style="675" customWidth="1"/>
    <col min="15112" max="15112" width="32.85546875" style="675" customWidth="1"/>
    <col min="15113" max="15113" width="11" style="675" customWidth="1"/>
    <col min="15114" max="15114" width="11.140625" style="675" customWidth="1"/>
    <col min="15115" max="15116" width="13.28515625" style="675" customWidth="1"/>
    <col min="15117" max="15117" width="13.85546875" style="675" customWidth="1"/>
    <col min="15118" max="15121" width="9.140625" style="675" customWidth="1"/>
    <col min="15122" max="15360" width="9.140625" style="675"/>
    <col min="15361" max="15361" width="46.140625" style="675" customWidth="1"/>
    <col min="15362" max="15362" width="30.7109375" style="675" customWidth="1"/>
    <col min="15363" max="15363" width="20.85546875" style="675" customWidth="1"/>
    <col min="15364" max="15365" width="20.42578125" style="675" customWidth="1"/>
    <col min="15366" max="15366" width="14.7109375" style="675" customWidth="1"/>
    <col min="15367" max="15367" width="14" style="675" customWidth="1"/>
    <col min="15368" max="15368" width="32.85546875" style="675" customWidth="1"/>
    <col min="15369" max="15369" width="11" style="675" customWidth="1"/>
    <col min="15370" max="15370" width="11.140625" style="675" customWidth="1"/>
    <col min="15371" max="15372" width="13.28515625" style="675" customWidth="1"/>
    <col min="15373" max="15373" width="13.85546875" style="675" customWidth="1"/>
    <col min="15374" max="15377" width="9.140625" style="675" customWidth="1"/>
    <col min="15378" max="15616" width="9.140625" style="675"/>
    <col min="15617" max="15617" width="46.140625" style="675" customWidth="1"/>
    <col min="15618" max="15618" width="30.7109375" style="675" customWidth="1"/>
    <col min="15619" max="15619" width="20.85546875" style="675" customWidth="1"/>
    <col min="15620" max="15621" width="20.42578125" style="675" customWidth="1"/>
    <col min="15622" max="15622" width="14.7109375" style="675" customWidth="1"/>
    <col min="15623" max="15623" width="14" style="675" customWidth="1"/>
    <col min="15624" max="15624" width="32.85546875" style="675" customWidth="1"/>
    <col min="15625" max="15625" width="11" style="675" customWidth="1"/>
    <col min="15626" max="15626" width="11.140625" style="675" customWidth="1"/>
    <col min="15627" max="15628" width="13.28515625" style="675" customWidth="1"/>
    <col min="15629" max="15629" width="13.85546875" style="675" customWidth="1"/>
    <col min="15630" max="15633" width="9.140625" style="675" customWidth="1"/>
    <col min="15634" max="15872" width="9.140625" style="675"/>
    <col min="15873" max="15873" width="46.140625" style="675" customWidth="1"/>
    <col min="15874" max="15874" width="30.7109375" style="675" customWidth="1"/>
    <col min="15875" max="15875" width="20.85546875" style="675" customWidth="1"/>
    <col min="15876" max="15877" width="20.42578125" style="675" customWidth="1"/>
    <col min="15878" max="15878" width="14.7109375" style="675" customWidth="1"/>
    <col min="15879" max="15879" width="14" style="675" customWidth="1"/>
    <col min="15880" max="15880" width="32.85546875" style="675" customWidth="1"/>
    <col min="15881" max="15881" width="11" style="675" customWidth="1"/>
    <col min="15882" max="15882" width="11.140625" style="675" customWidth="1"/>
    <col min="15883" max="15884" width="13.28515625" style="675" customWidth="1"/>
    <col min="15885" max="15885" width="13.85546875" style="675" customWidth="1"/>
    <col min="15886" max="15889" width="9.140625" style="675" customWidth="1"/>
    <col min="15890" max="16128" width="9.140625" style="675"/>
    <col min="16129" max="16129" width="46.140625" style="675" customWidth="1"/>
    <col min="16130" max="16130" width="30.7109375" style="675" customWidth="1"/>
    <col min="16131" max="16131" width="20.85546875" style="675" customWidth="1"/>
    <col min="16132" max="16133" width="20.42578125" style="675" customWidth="1"/>
    <col min="16134" max="16134" width="14.7109375" style="675" customWidth="1"/>
    <col min="16135" max="16135" width="14" style="675" customWidth="1"/>
    <col min="16136" max="16136" width="32.85546875" style="675" customWidth="1"/>
    <col min="16137" max="16137" width="11" style="675" customWidth="1"/>
    <col min="16138" max="16138" width="11.140625" style="675" customWidth="1"/>
    <col min="16139" max="16140" width="13.28515625" style="675" customWidth="1"/>
    <col min="16141" max="16141" width="13.85546875" style="675" customWidth="1"/>
    <col min="16142" max="16145" width="9.140625" style="675" customWidth="1"/>
    <col min="16146" max="16384" width="9.140625" style="675"/>
  </cols>
  <sheetData>
    <row r="1" spans="1:9" s="668" customFormat="1" ht="12">
      <c r="A1" s="667"/>
      <c r="B1" s="667"/>
      <c r="G1" s="669" t="s">
        <v>221</v>
      </c>
      <c r="I1" s="670"/>
    </row>
    <row r="2" spans="1:9" s="668" customFormat="1" ht="12">
      <c r="A2" s="667"/>
      <c r="B2" s="667"/>
      <c r="G2" s="669" t="s">
        <v>222</v>
      </c>
      <c r="I2" s="670"/>
    </row>
    <row r="3" spans="1:9" s="668" customFormat="1" ht="12">
      <c r="A3" s="667"/>
      <c r="B3" s="667"/>
      <c r="G3" s="669" t="s">
        <v>223</v>
      </c>
      <c r="I3" s="670"/>
    </row>
    <row r="4" spans="1:9" s="668" customFormat="1" ht="13.5" customHeight="1">
      <c r="A4" s="667"/>
      <c r="B4" s="667"/>
      <c r="G4" s="669" t="s">
        <v>224</v>
      </c>
      <c r="I4" s="670"/>
    </row>
    <row r="5" spans="1:9" s="668" customFormat="1" ht="13.5" customHeight="1">
      <c r="A5" s="667"/>
      <c r="B5" s="671"/>
      <c r="G5" s="669" t="s">
        <v>225</v>
      </c>
      <c r="I5" s="670"/>
    </row>
    <row r="6" spans="1:9" ht="13.5" customHeight="1">
      <c r="B6" s="673"/>
      <c r="C6" s="674"/>
      <c r="D6" s="674"/>
      <c r="E6" s="674"/>
    </row>
    <row r="7" spans="1:9">
      <c r="B7" s="673"/>
      <c r="C7" s="674"/>
      <c r="D7" s="674"/>
      <c r="G7" s="677" t="s">
        <v>226</v>
      </c>
    </row>
    <row r="8" spans="1:9" ht="13.5" customHeight="1">
      <c r="B8" s="673"/>
      <c r="C8" s="678"/>
      <c r="E8" s="678"/>
      <c r="F8" s="674"/>
      <c r="G8" s="674"/>
      <c r="H8" s="674"/>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679" customFormat="1" ht="26.25" customHeight="1"/>
    <row r="14" spans="1:9" s="83" customFormat="1" ht="22.35" customHeight="1">
      <c r="A14" s="981" t="s">
        <v>2</v>
      </c>
      <c r="B14" s="981"/>
      <c r="C14" s="981"/>
      <c r="D14" s="981"/>
      <c r="E14" s="981"/>
      <c r="F14" s="981"/>
      <c r="G14" s="981"/>
    </row>
    <row r="15" spans="1:9" s="80" customFormat="1" ht="15.75">
      <c r="A15" s="982" t="s">
        <v>229</v>
      </c>
      <c r="B15" s="982"/>
      <c r="C15" s="982"/>
      <c r="D15" s="982"/>
      <c r="E15" s="982"/>
      <c r="F15" s="982"/>
      <c r="G15" s="982"/>
      <c r="H15" s="529"/>
      <c r="I15" s="221"/>
    </row>
    <row r="16" spans="1:9" s="213" customFormat="1" ht="15.75">
      <c r="A16" s="983"/>
      <c r="B16" s="983"/>
      <c r="C16" s="983"/>
      <c r="D16" s="983"/>
      <c r="E16" s="983"/>
      <c r="F16" s="983"/>
      <c r="G16" s="983"/>
      <c r="H16" s="530"/>
      <c r="I16" s="212"/>
    </row>
    <row r="17" spans="1:13" s="213" customFormat="1" ht="15.75">
      <c r="A17" s="981" t="s">
        <v>28</v>
      </c>
      <c r="B17" s="981"/>
      <c r="C17" s="981"/>
      <c r="D17" s="981"/>
      <c r="E17" s="981"/>
      <c r="F17" s="981"/>
      <c r="G17" s="981"/>
      <c r="H17" s="531"/>
      <c r="I17" s="212"/>
    </row>
    <row r="18" spans="1:13" s="683" customFormat="1" ht="32.25" customHeight="1">
      <c r="A18" s="1241" t="s">
        <v>396</v>
      </c>
      <c r="B18" s="1241"/>
      <c r="C18" s="1241"/>
      <c r="D18" s="1241"/>
      <c r="E18" s="1241"/>
      <c r="F18" s="1241"/>
      <c r="G18" s="1241"/>
      <c r="H18" s="680"/>
      <c r="I18" s="681"/>
      <c r="J18" s="682"/>
      <c r="K18" s="682"/>
      <c r="L18" s="682"/>
      <c r="M18" s="682"/>
    </row>
    <row r="19" spans="1:13" s="683" customFormat="1" ht="20.25" customHeight="1">
      <c r="A19" s="683" t="s">
        <v>464</v>
      </c>
      <c r="B19" s="684"/>
      <c r="C19" s="684"/>
      <c r="D19" s="684"/>
      <c r="E19" s="684"/>
      <c r="F19" s="684"/>
      <c r="G19" s="682"/>
      <c r="H19" s="682"/>
      <c r="I19" s="681"/>
      <c r="J19" s="682"/>
      <c r="K19" s="682"/>
      <c r="L19" s="682"/>
      <c r="M19" s="682"/>
    </row>
    <row r="20" spans="1:13" s="688" customFormat="1" ht="103.5" customHeight="1">
      <c r="A20" s="1245" t="s">
        <v>387</v>
      </c>
      <c r="B20" s="1245"/>
      <c r="C20" s="1245"/>
      <c r="D20" s="1245"/>
      <c r="E20" s="1245"/>
      <c r="F20" s="1245"/>
      <c r="G20" s="1245"/>
      <c r="H20" s="685"/>
      <c r="I20" s="686"/>
      <c r="J20" s="687"/>
      <c r="K20" s="687"/>
      <c r="L20" s="687"/>
    </row>
    <row r="21" spans="1:13" s="299" customFormat="1" ht="15.75">
      <c r="A21" s="427" t="s">
        <v>359</v>
      </c>
      <c r="B21" s="404"/>
      <c r="C21" s="404"/>
      <c r="D21" s="404"/>
      <c r="E21" s="404"/>
      <c r="F21" s="404"/>
      <c r="G21" s="404"/>
    </row>
    <row r="22" spans="1:13" s="404" customFormat="1" ht="15.75">
      <c r="A22" s="985" t="s">
        <v>323</v>
      </c>
      <c r="B22" s="985"/>
      <c r="C22" s="985"/>
      <c r="D22" s="985"/>
      <c r="E22" s="985"/>
      <c r="F22" s="985"/>
      <c r="G22" s="985"/>
    </row>
    <row r="23" spans="1:13" s="404" customFormat="1" ht="33.75" customHeight="1">
      <c r="A23" s="958" t="s">
        <v>297</v>
      </c>
      <c r="B23" s="958"/>
      <c r="C23" s="958"/>
      <c r="D23" s="958"/>
      <c r="E23" s="958"/>
      <c r="F23" s="958"/>
      <c r="G23" s="958"/>
    </row>
    <row r="24" spans="1:13" s="404" customFormat="1" ht="15.75">
      <c r="A24" s="541" t="s">
        <v>324</v>
      </c>
    </row>
    <row r="25" spans="1:13" s="404" customFormat="1" ht="15.75">
      <c r="A25" s="958" t="s">
        <v>344</v>
      </c>
      <c r="B25" s="958"/>
      <c r="C25" s="958"/>
      <c r="D25" s="958"/>
      <c r="E25" s="958"/>
      <c r="F25" s="958"/>
      <c r="G25" s="958"/>
    </row>
    <row r="26" spans="1:13" s="688" customFormat="1" ht="55.5" customHeight="1">
      <c r="A26" s="1245" t="s">
        <v>388</v>
      </c>
      <c r="B26" s="1245"/>
      <c r="C26" s="1245"/>
      <c r="D26" s="1245"/>
      <c r="E26" s="1245"/>
      <c r="F26" s="1245"/>
      <c r="G26" s="1245"/>
      <c r="H26" s="689"/>
      <c r="I26" s="686"/>
      <c r="J26" s="687"/>
      <c r="K26" s="687"/>
      <c r="L26" s="687"/>
    </row>
    <row r="27" spans="1:13" s="299" customFormat="1" ht="15.75">
      <c r="A27" s="405" t="s">
        <v>235</v>
      </c>
      <c r="B27" s="406"/>
      <c r="C27" s="406"/>
      <c r="D27" s="406"/>
      <c r="E27" s="406"/>
      <c r="F27" s="406"/>
      <c r="G27" s="406"/>
    </row>
    <row r="28" spans="1:13" s="690" customFormat="1" ht="21" customHeight="1">
      <c r="A28" s="1242" t="s">
        <v>59</v>
      </c>
      <c r="B28" s="1242" t="s">
        <v>7</v>
      </c>
      <c r="C28" s="1242" t="s">
        <v>281</v>
      </c>
      <c r="D28" s="1242" t="s">
        <v>282</v>
      </c>
      <c r="E28" s="1244" t="s">
        <v>60</v>
      </c>
      <c r="F28" s="1244"/>
      <c r="G28" s="1244"/>
    </row>
    <row r="29" spans="1:13" s="690" customFormat="1" ht="23.25" customHeight="1">
      <c r="A29" s="1243"/>
      <c r="B29" s="1243"/>
      <c r="C29" s="1243"/>
      <c r="D29" s="1243"/>
      <c r="E29" s="691" t="s">
        <v>13</v>
      </c>
      <c r="F29" s="691" t="s">
        <v>14</v>
      </c>
      <c r="G29" s="691" t="s">
        <v>30</v>
      </c>
    </row>
    <row r="30" spans="1:13" s="690" customFormat="1" ht="60.75" customHeight="1">
      <c r="A30" s="692" t="s">
        <v>439</v>
      </c>
      <c r="B30" s="693" t="s">
        <v>62</v>
      </c>
      <c r="C30" s="694">
        <v>100</v>
      </c>
      <c r="D30" s="694">
        <v>100</v>
      </c>
      <c r="E30" s="694">
        <v>100</v>
      </c>
      <c r="F30" s="694">
        <v>100</v>
      </c>
      <c r="G30" s="694">
        <v>100</v>
      </c>
    </row>
    <row r="31" spans="1:13" s="683" customFormat="1" ht="43.5" customHeight="1">
      <c r="A31" s="1246" t="s">
        <v>397</v>
      </c>
      <c r="B31" s="1246"/>
      <c r="C31" s="1246"/>
      <c r="D31" s="1246"/>
      <c r="E31" s="1246"/>
      <c r="F31" s="1246"/>
      <c r="G31" s="1246"/>
      <c r="H31" s="680"/>
      <c r="I31" s="681"/>
    </row>
    <row r="32" spans="1:13" s="690" customFormat="1" ht="15.75">
      <c r="A32" s="1244" t="s">
        <v>398</v>
      </c>
      <c r="B32" s="1244" t="s">
        <v>7</v>
      </c>
      <c r="C32" s="1244" t="s">
        <v>281</v>
      </c>
      <c r="D32" s="1244" t="s">
        <v>282</v>
      </c>
      <c r="E32" s="1244" t="s">
        <v>60</v>
      </c>
      <c r="F32" s="1244"/>
      <c r="G32" s="1244"/>
      <c r="H32" s="680"/>
    </row>
    <row r="33" spans="1:13" s="690" customFormat="1" ht="15.75">
      <c r="A33" s="1244"/>
      <c r="B33" s="1244"/>
      <c r="C33" s="1244"/>
      <c r="D33" s="1244"/>
      <c r="E33" s="691" t="s">
        <v>13</v>
      </c>
      <c r="F33" s="691" t="s">
        <v>14</v>
      </c>
      <c r="G33" s="691" t="s">
        <v>30</v>
      </c>
      <c r="H33" s="680"/>
    </row>
    <row r="34" spans="1:13" s="690" customFormat="1" ht="31.5">
      <c r="A34" s="695" t="s">
        <v>15</v>
      </c>
      <c r="B34" s="696" t="s">
        <v>16</v>
      </c>
      <c r="C34" s="697">
        <f>C51</f>
        <v>14598</v>
      </c>
      <c r="D34" s="697">
        <f t="shared" ref="D34:G34" si="0">D51</f>
        <v>65441</v>
      </c>
      <c r="E34" s="698">
        <f t="shared" si="0"/>
        <v>0</v>
      </c>
      <c r="F34" s="698">
        <f t="shared" si="0"/>
        <v>0</v>
      </c>
      <c r="G34" s="698">
        <f t="shared" si="0"/>
        <v>0</v>
      </c>
      <c r="H34" s="680"/>
    </row>
    <row r="35" spans="1:13" s="690" customFormat="1" ht="15.75">
      <c r="A35" s="695" t="s">
        <v>17</v>
      </c>
      <c r="B35" s="696" t="s">
        <v>16</v>
      </c>
      <c r="C35" s="697">
        <f>C68</f>
        <v>175197</v>
      </c>
      <c r="D35" s="697">
        <f t="shared" ref="D35:F35" si="1">D68</f>
        <v>176100</v>
      </c>
      <c r="E35" s="698">
        <f t="shared" si="1"/>
        <v>247279</v>
      </c>
      <c r="F35" s="698">
        <f t="shared" si="1"/>
        <v>252641</v>
      </c>
      <c r="G35" s="698">
        <f>G68</f>
        <v>254943</v>
      </c>
      <c r="H35" s="699"/>
    </row>
    <row r="36" spans="1:13" s="705" customFormat="1" ht="31.5">
      <c r="A36" s="700" t="s">
        <v>23</v>
      </c>
      <c r="B36" s="701" t="s">
        <v>355</v>
      </c>
      <c r="C36" s="702">
        <f>C34+C35</f>
        <v>189795</v>
      </c>
      <c r="D36" s="702">
        <f>SUM(D34:D35)</f>
        <v>241541</v>
      </c>
      <c r="E36" s="703">
        <f>SUM(E34:E35)</f>
        <v>247279</v>
      </c>
      <c r="F36" s="703">
        <f>SUM(F34:F35)</f>
        <v>252641</v>
      </c>
      <c r="G36" s="703">
        <f>SUM(G34:G35)</f>
        <v>254943</v>
      </c>
      <c r="H36" s="704"/>
    </row>
    <row r="37" spans="1:13" s="683" customFormat="1" ht="15.75">
      <c r="A37" s="1241" t="s">
        <v>315</v>
      </c>
      <c r="B37" s="1241"/>
      <c r="C37" s="1241"/>
      <c r="D37" s="1241"/>
      <c r="E37" s="1241"/>
      <c r="F37" s="1241"/>
      <c r="G37" s="1241"/>
      <c r="H37" s="1241"/>
      <c r="I37" s="681"/>
      <c r="J37" s="682"/>
      <c r="K37" s="682"/>
      <c r="L37" s="682"/>
      <c r="M37" s="682"/>
    </row>
    <row r="38" spans="1:13" s="299" customFormat="1" ht="17.25" customHeight="1">
      <c r="A38" s="567" t="s">
        <v>392</v>
      </c>
      <c r="B38" s="605"/>
      <c r="C38" s="605"/>
      <c r="D38" s="605"/>
      <c r="E38" s="605"/>
      <c r="F38" s="605"/>
      <c r="G38" s="605"/>
    </row>
    <row r="39" spans="1:13" s="299" customFormat="1" ht="33" customHeight="1">
      <c r="A39" s="958" t="s">
        <v>309</v>
      </c>
      <c r="B39" s="958"/>
      <c r="C39" s="958"/>
      <c r="D39" s="958"/>
      <c r="E39" s="958"/>
      <c r="F39" s="958"/>
      <c r="G39" s="958"/>
    </row>
    <row r="40" spans="1:13" s="299" customFormat="1" ht="18" customHeight="1">
      <c r="A40" s="83" t="s">
        <v>242</v>
      </c>
    </row>
    <row r="41" spans="1:13" s="683" customFormat="1" ht="36.75" customHeight="1">
      <c r="A41" s="1246" t="s">
        <v>399</v>
      </c>
      <c r="B41" s="1246"/>
      <c r="C41" s="1246"/>
      <c r="D41" s="1246"/>
      <c r="E41" s="1246"/>
      <c r="F41" s="1246"/>
      <c r="G41" s="1246"/>
      <c r="H41" s="680"/>
      <c r="I41" s="681"/>
    </row>
    <row r="42" spans="1:13" s="683" customFormat="1" ht="35.25" customHeight="1">
      <c r="A42" s="1247" t="s">
        <v>21</v>
      </c>
      <c r="B42" s="1249" t="s">
        <v>7</v>
      </c>
      <c r="C42" s="696" t="s">
        <v>8</v>
      </c>
      <c r="D42" s="696" t="s">
        <v>9</v>
      </c>
      <c r="E42" s="1249" t="s">
        <v>10</v>
      </c>
      <c r="F42" s="1249"/>
      <c r="G42" s="1249"/>
      <c r="H42" s="681"/>
    </row>
    <row r="43" spans="1:13" s="683" customFormat="1" ht="21" customHeight="1">
      <c r="A43" s="1248"/>
      <c r="B43" s="1249"/>
      <c r="C43" s="696" t="s">
        <v>11</v>
      </c>
      <c r="D43" s="696" t="s">
        <v>12</v>
      </c>
      <c r="E43" s="696" t="s">
        <v>13</v>
      </c>
      <c r="F43" s="696" t="s">
        <v>14</v>
      </c>
      <c r="G43" s="696" t="s">
        <v>30</v>
      </c>
      <c r="H43" s="681"/>
    </row>
    <row r="44" spans="1:13" s="683" customFormat="1" ht="31.5" customHeight="1">
      <c r="A44" s="706" t="s">
        <v>400</v>
      </c>
      <c r="B44" s="696" t="s">
        <v>87</v>
      </c>
      <c r="C44" s="696">
        <v>349</v>
      </c>
      <c r="D44" s="696">
        <v>335</v>
      </c>
      <c r="E44" s="696"/>
      <c r="F44" s="696"/>
      <c r="G44" s="696"/>
      <c r="H44" s="681"/>
    </row>
    <row r="45" spans="1:13" s="683" customFormat="1" ht="15.75">
      <c r="A45" s="1250"/>
      <c r="B45" s="1250"/>
      <c r="C45" s="1250"/>
      <c r="D45" s="1250"/>
      <c r="E45" s="1250"/>
      <c r="F45" s="1250"/>
      <c r="G45" s="1250"/>
      <c r="H45" s="1250"/>
      <c r="I45" s="681"/>
      <c r="J45" s="707"/>
      <c r="K45" s="707"/>
      <c r="L45" s="707"/>
      <c r="M45" s="707"/>
    </row>
    <row r="46" spans="1:13" s="683" customFormat="1" ht="33.75" customHeight="1">
      <c r="A46" s="1247" t="s">
        <v>22</v>
      </c>
      <c r="B46" s="1249" t="s">
        <v>7</v>
      </c>
      <c r="C46" s="696" t="s">
        <v>8</v>
      </c>
      <c r="D46" s="696" t="s">
        <v>9</v>
      </c>
      <c r="E46" s="1249" t="s">
        <v>10</v>
      </c>
      <c r="F46" s="1249"/>
      <c r="G46" s="1249"/>
      <c r="H46" s="681"/>
      <c r="I46" s="682"/>
      <c r="J46" s="682"/>
      <c r="K46" s="682"/>
      <c r="L46" s="682"/>
    </row>
    <row r="47" spans="1:13" s="683" customFormat="1" ht="18" customHeight="1">
      <c r="A47" s="1248"/>
      <c r="B47" s="1249"/>
      <c r="C47" s="696" t="s">
        <v>11</v>
      </c>
      <c r="D47" s="696" t="s">
        <v>12</v>
      </c>
      <c r="E47" s="708" t="s">
        <v>13</v>
      </c>
      <c r="F47" s="708" t="s">
        <v>14</v>
      </c>
      <c r="G47" s="708" t="s">
        <v>30</v>
      </c>
      <c r="H47" s="681"/>
      <c r="I47" s="682"/>
      <c r="J47" s="682"/>
      <c r="K47" s="682"/>
      <c r="L47" s="682"/>
    </row>
    <row r="48" spans="1:13" s="683" customFormat="1" ht="35.25" customHeight="1">
      <c r="A48" s="709" t="s">
        <v>15</v>
      </c>
      <c r="B48" s="696" t="s">
        <v>16</v>
      </c>
      <c r="C48" s="697">
        <f t="shared" ref="C48:G48" si="2">SUM(C49:C50)</f>
        <v>14598</v>
      </c>
      <c r="D48" s="697">
        <f t="shared" si="2"/>
        <v>65441</v>
      </c>
      <c r="E48" s="698">
        <f t="shared" si="2"/>
        <v>0</v>
      </c>
      <c r="F48" s="698">
        <f t="shared" si="2"/>
        <v>0</v>
      </c>
      <c r="G48" s="698">
        <f t="shared" si="2"/>
        <v>0</v>
      </c>
      <c r="H48" s="681"/>
      <c r="I48" s="682"/>
      <c r="J48" s="682"/>
      <c r="K48" s="682"/>
      <c r="L48" s="682"/>
    </row>
    <row r="49" spans="1:13" s="683" customFormat="1" ht="20.25" customHeight="1">
      <c r="A49" s="709" t="s">
        <v>219</v>
      </c>
      <c r="B49" s="696" t="s">
        <v>16</v>
      </c>
      <c r="C49" s="697">
        <v>9498</v>
      </c>
      <c r="D49" s="697">
        <v>47064</v>
      </c>
      <c r="E49" s="698"/>
      <c r="F49" s="698"/>
      <c r="G49" s="698"/>
      <c r="H49" s="681"/>
      <c r="I49" s="682"/>
      <c r="J49" s="682"/>
      <c r="K49" s="682"/>
      <c r="L49" s="682"/>
    </row>
    <row r="50" spans="1:13" s="683" customFormat="1" ht="20.25" customHeight="1">
      <c r="A50" s="709" t="s">
        <v>401</v>
      </c>
      <c r="B50" s="696" t="s">
        <v>16</v>
      </c>
      <c r="C50" s="698">
        <v>5100</v>
      </c>
      <c r="D50" s="697">
        <v>18377</v>
      </c>
      <c r="E50" s="698">
        <v>0</v>
      </c>
      <c r="F50" s="698">
        <v>0</v>
      </c>
      <c r="G50" s="698">
        <v>0</v>
      </c>
      <c r="H50" s="681"/>
      <c r="I50" s="682"/>
      <c r="J50" s="682"/>
      <c r="K50" s="682"/>
      <c r="L50" s="682"/>
    </row>
    <row r="51" spans="1:13" s="683" customFormat="1" ht="24.75" customHeight="1">
      <c r="A51" s="710" t="s">
        <v>23</v>
      </c>
      <c r="B51" s="701" t="s">
        <v>16</v>
      </c>
      <c r="C51" s="702">
        <f>SUM(C48)</f>
        <v>14598</v>
      </c>
      <c r="D51" s="702">
        <f>SUM(D48)</f>
        <v>65441</v>
      </c>
      <c r="E51" s="703">
        <f>SUM(E48)</f>
        <v>0</v>
      </c>
      <c r="F51" s="703">
        <f>SUM(F48)</f>
        <v>0</v>
      </c>
      <c r="G51" s="703">
        <f>SUM(G48)</f>
        <v>0</v>
      </c>
      <c r="H51" s="681"/>
      <c r="I51" s="682"/>
      <c r="J51" s="711"/>
      <c r="K51" s="711"/>
      <c r="L51" s="711"/>
    </row>
    <row r="52" spans="1:13" s="683" customFormat="1" ht="9.75" customHeight="1">
      <c r="A52" s="712"/>
      <c r="B52" s="712"/>
      <c r="C52" s="713"/>
      <c r="D52" s="714"/>
      <c r="E52" s="714"/>
      <c r="F52" s="714"/>
      <c r="G52" s="714"/>
      <c r="H52" s="714"/>
      <c r="I52" s="681"/>
      <c r="J52" s="682"/>
      <c r="K52" s="711"/>
      <c r="L52" s="711"/>
      <c r="M52" s="711"/>
    </row>
    <row r="53" spans="1:13" s="683" customFormat="1" ht="15.75">
      <c r="A53" s="1241" t="s">
        <v>334</v>
      </c>
      <c r="B53" s="1241"/>
      <c r="C53" s="1241"/>
      <c r="D53" s="1241"/>
      <c r="E53" s="1241"/>
      <c r="F53" s="1241"/>
      <c r="G53" s="1241"/>
      <c r="H53" s="680"/>
      <c r="I53" s="681"/>
    </row>
    <row r="54" spans="1:13" s="213" customFormat="1" ht="18" customHeight="1">
      <c r="A54" s="290" t="s">
        <v>25</v>
      </c>
      <c r="B54" s="290"/>
      <c r="C54" s="290"/>
      <c r="D54" s="290"/>
      <c r="E54" s="290"/>
      <c r="F54" s="290"/>
      <c r="G54" s="290"/>
      <c r="H54" s="290"/>
      <c r="I54" s="212"/>
    </row>
    <row r="55" spans="1:13" s="299" customFormat="1" ht="35.25" customHeight="1">
      <c r="A55" s="958" t="s">
        <v>309</v>
      </c>
      <c r="B55" s="958"/>
      <c r="C55" s="958"/>
      <c r="D55" s="958"/>
      <c r="E55" s="958"/>
      <c r="F55" s="958"/>
      <c r="G55" s="958"/>
    </row>
    <row r="56" spans="1:13" s="299" customFormat="1" ht="18" customHeight="1">
      <c r="A56" s="83" t="s">
        <v>242</v>
      </c>
    </row>
    <row r="57" spans="1:13" s="683" customFormat="1" ht="51" customHeight="1">
      <c r="A57" s="1246" t="s">
        <v>506</v>
      </c>
      <c r="B57" s="1246"/>
      <c r="C57" s="1246"/>
      <c r="D57" s="1246"/>
      <c r="E57" s="1246"/>
      <c r="F57" s="1246"/>
      <c r="G57" s="1246"/>
      <c r="H57" s="680"/>
      <c r="I57" s="681"/>
    </row>
    <row r="58" spans="1:13" s="683" customFormat="1" ht="12.75" customHeight="1">
      <c r="A58" s="715"/>
      <c r="B58" s="680"/>
      <c r="C58" s="680"/>
      <c r="D58" s="680"/>
      <c r="E58" s="680"/>
      <c r="F58" s="680"/>
      <c r="G58" s="680"/>
      <c r="H58" s="680"/>
      <c r="I58" s="681"/>
    </row>
    <row r="59" spans="1:13" s="683" customFormat="1" ht="36" customHeight="1">
      <c r="A59" s="1249" t="s">
        <v>21</v>
      </c>
      <c r="B59" s="1249" t="s">
        <v>7</v>
      </c>
      <c r="C59" s="696" t="s">
        <v>8</v>
      </c>
      <c r="D59" s="696" t="s">
        <v>9</v>
      </c>
      <c r="E59" s="1249" t="s">
        <v>10</v>
      </c>
      <c r="F59" s="1249"/>
      <c r="G59" s="1249"/>
      <c r="H59" s="681"/>
    </row>
    <row r="60" spans="1:13" s="683" customFormat="1" ht="24" customHeight="1">
      <c r="A60" s="1249"/>
      <c r="B60" s="1249"/>
      <c r="C60" s="696" t="s">
        <v>11</v>
      </c>
      <c r="D60" s="696" t="s">
        <v>12</v>
      </c>
      <c r="E60" s="708" t="s">
        <v>13</v>
      </c>
      <c r="F60" s="708" t="s">
        <v>14</v>
      </c>
      <c r="G60" s="708" t="s">
        <v>30</v>
      </c>
      <c r="H60" s="681"/>
    </row>
    <row r="61" spans="1:13" s="683" customFormat="1" ht="21" customHeight="1">
      <c r="A61" s="706" t="s">
        <v>402</v>
      </c>
      <c r="B61" s="696" t="s">
        <v>87</v>
      </c>
      <c r="C61" s="696">
        <v>139</v>
      </c>
      <c r="D61" s="696">
        <v>139</v>
      </c>
      <c r="E61" s="708">
        <v>139</v>
      </c>
      <c r="F61" s="708">
        <v>139</v>
      </c>
      <c r="G61" s="708">
        <v>139</v>
      </c>
      <c r="H61" s="681"/>
    </row>
    <row r="62" spans="1:13" s="683" customFormat="1" ht="21" customHeight="1">
      <c r="A62" s="706" t="s">
        <v>403</v>
      </c>
      <c r="B62" s="696" t="s">
        <v>87</v>
      </c>
      <c r="C62" s="696">
        <v>127</v>
      </c>
      <c r="D62" s="696">
        <v>185</v>
      </c>
      <c r="E62" s="708">
        <v>109</v>
      </c>
      <c r="F62" s="708">
        <v>139</v>
      </c>
      <c r="G62" s="708">
        <v>139</v>
      </c>
      <c r="H62" s="681"/>
    </row>
    <row r="63" spans="1:13" s="683" customFormat="1" ht="32.25" customHeight="1">
      <c r="A63" s="706" t="s">
        <v>404</v>
      </c>
      <c r="B63" s="696" t="s">
        <v>87</v>
      </c>
      <c r="C63" s="696">
        <v>436</v>
      </c>
      <c r="D63" s="716">
        <v>418.83</v>
      </c>
      <c r="E63" s="716">
        <v>419</v>
      </c>
      <c r="F63" s="716">
        <v>395.83</v>
      </c>
      <c r="G63" s="716">
        <v>395.83</v>
      </c>
      <c r="H63" s="681"/>
    </row>
    <row r="64" spans="1:13" s="683" customFormat="1" ht="15.75">
      <c r="A64" s="680"/>
      <c r="B64" s="680"/>
      <c r="C64" s="680"/>
      <c r="D64" s="680"/>
      <c r="E64" s="680"/>
      <c r="F64" s="680"/>
      <c r="G64" s="680"/>
      <c r="H64" s="680"/>
      <c r="I64" s="681"/>
    </row>
    <row r="65" spans="1:255" s="683" customFormat="1" ht="37.5" customHeight="1">
      <c r="A65" s="1249" t="s">
        <v>22</v>
      </c>
      <c r="B65" s="1249" t="s">
        <v>7</v>
      </c>
      <c r="C65" s="696" t="s">
        <v>8</v>
      </c>
      <c r="D65" s="696" t="s">
        <v>9</v>
      </c>
      <c r="E65" s="1249" t="s">
        <v>10</v>
      </c>
      <c r="F65" s="1249"/>
      <c r="G65" s="1249"/>
      <c r="H65" s="681"/>
    </row>
    <row r="66" spans="1:255" s="683" customFormat="1" ht="23.25" customHeight="1">
      <c r="A66" s="1249"/>
      <c r="B66" s="1249"/>
      <c r="C66" s="696" t="s">
        <v>11</v>
      </c>
      <c r="D66" s="696" t="s">
        <v>12</v>
      </c>
      <c r="E66" s="708" t="s">
        <v>13</v>
      </c>
      <c r="F66" s="708" t="s">
        <v>14</v>
      </c>
      <c r="G66" s="708" t="s">
        <v>30</v>
      </c>
      <c r="H66" s="681"/>
    </row>
    <row r="67" spans="1:255" s="681" customFormat="1" ht="24" customHeight="1">
      <c r="A67" s="717" t="s">
        <v>17</v>
      </c>
      <c r="B67" s="696" t="s">
        <v>16</v>
      </c>
      <c r="C67" s="697">
        <v>175197</v>
      </c>
      <c r="D67" s="697">
        <v>176100</v>
      </c>
      <c r="E67" s="698">
        <f>242748+5167-636</f>
        <v>247279</v>
      </c>
      <c r="F67" s="698">
        <v>252641</v>
      </c>
      <c r="G67" s="698">
        <v>254943</v>
      </c>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3"/>
      <c r="AQ67" s="683"/>
      <c r="AR67" s="683"/>
      <c r="AS67" s="683"/>
      <c r="AT67" s="683"/>
      <c r="AU67" s="683"/>
      <c r="AV67" s="683"/>
      <c r="AW67" s="683"/>
      <c r="AX67" s="683"/>
      <c r="AY67" s="683"/>
      <c r="AZ67" s="683"/>
      <c r="BA67" s="683"/>
      <c r="BB67" s="683"/>
      <c r="BC67" s="683"/>
      <c r="BD67" s="683"/>
      <c r="BE67" s="683"/>
      <c r="BF67" s="683"/>
      <c r="BG67" s="683"/>
      <c r="BH67" s="683"/>
      <c r="BI67" s="683"/>
      <c r="BJ67" s="683"/>
      <c r="BK67" s="683"/>
      <c r="BL67" s="683"/>
      <c r="BM67" s="683"/>
      <c r="BN67" s="683"/>
      <c r="BO67" s="683"/>
      <c r="BP67" s="683"/>
      <c r="BQ67" s="683"/>
      <c r="BR67" s="683"/>
      <c r="BS67" s="683"/>
      <c r="BT67" s="683"/>
      <c r="BU67" s="683"/>
      <c r="BV67" s="683"/>
      <c r="BW67" s="683"/>
      <c r="BX67" s="683"/>
      <c r="BY67" s="683"/>
      <c r="BZ67" s="683"/>
      <c r="CA67" s="683"/>
      <c r="CB67" s="683"/>
      <c r="CC67" s="683"/>
      <c r="CD67" s="683"/>
      <c r="CE67" s="683"/>
      <c r="CF67" s="683"/>
      <c r="CG67" s="683"/>
      <c r="CH67" s="683"/>
      <c r="CI67" s="683"/>
      <c r="CJ67" s="683"/>
      <c r="CK67" s="683"/>
      <c r="CL67" s="683"/>
      <c r="CM67" s="683"/>
      <c r="CN67" s="683"/>
      <c r="CO67" s="683"/>
      <c r="CP67" s="683"/>
      <c r="CQ67" s="683"/>
      <c r="CR67" s="683"/>
      <c r="CS67" s="683"/>
      <c r="CT67" s="683"/>
      <c r="CU67" s="683"/>
      <c r="CV67" s="683"/>
      <c r="CW67" s="683"/>
      <c r="CX67" s="683"/>
      <c r="CY67" s="683"/>
      <c r="CZ67" s="683"/>
      <c r="DA67" s="683"/>
      <c r="DB67" s="683"/>
      <c r="DC67" s="683"/>
      <c r="DD67" s="683"/>
      <c r="DE67" s="683"/>
      <c r="DF67" s="683"/>
      <c r="DG67" s="683"/>
      <c r="DH67" s="683"/>
      <c r="DI67" s="683"/>
      <c r="DJ67" s="683"/>
      <c r="DK67" s="683"/>
      <c r="DL67" s="683"/>
      <c r="DM67" s="683"/>
      <c r="DN67" s="683"/>
      <c r="DO67" s="683"/>
      <c r="DP67" s="683"/>
      <c r="DQ67" s="683"/>
      <c r="DR67" s="683"/>
      <c r="DS67" s="683"/>
      <c r="DT67" s="683"/>
      <c r="DU67" s="683"/>
      <c r="DV67" s="683"/>
      <c r="DW67" s="683"/>
      <c r="DX67" s="683"/>
      <c r="DY67" s="683"/>
      <c r="DZ67" s="683"/>
      <c r="EA67" s="683"/>
      <c r="EB67" s="683"/>
      <c r="EC67" s="683"/>
      <c r="ED67" s="683"/>
      <c r="EE67" s="683"/>
      <c r="EF67" s="683"/>
      <c r="EG67" s="683"/>
      <c r="EH67" s="683"/>
      <c r="EI67" s="683"/>
      <c r="EJ67" s="683"/>
      <c r="EK67" s="683"/>
      <c r="EL67" s="683"/>
      <c r="EM67" s="683"/>
      <c r="EN67" s="683"/>
      <c r="EO67" s="683"/>
      <c r="EP67" s="683"/>
      <c r="EQ67" s="683"/>
      <c r="ER67" s="683"/>
      <c r="ES67" s="683"/>
      <c r="ET67" s="683"/>
      <c r="EU67" s="683"/>
      <c r="EV67" s="683"/>
      <c r="EW67" s="683"/>
      <c r="EX67" s="683"/>
      <c r="EY67" s="683"/>
      <c r="EZ67" s="683"/>
      <c r="FA67" s="683"/>
      <c r="FB67" s="683"/>
      <c r="FC67" s="683"/>
      <c r="FD67" s="683"/>
      <c r="FE67" s="683"/>
      <c r="FF67" s="683"/>
      <c r="FG67" s="683"/>
      <c r="FH67" s="683"/>
      <c r="FI67" s="683"/>
      <c r="FJ67" s="683"/>
      <c r="FK67" s="683"/>
      <c r="FL67" s="683"/>
      <c r="FM67" s="683"/>
      <c r="FN67" s="683"/>
      <c r="FO67" s="683"/>
      <c r="FP67" s="683"/>
      <c r="FQ67" s="683"/>
      <c r="FR67" s="683"/>
      <c r="FS67" s="683"/>
      <c r="FT67" s="683"/>
      <c r="FU67" s="683"/>
      <c r="FV67" s="683"/>
      <c r="FW67" s="683"/>
      <c r="FX67" s="683"/>
      <c r="FY67" s="683"/>
      <c r="FZ67" s="683"/>
      <c r="GA67" s="683"/>
      <c r="GB67" s="683"/>
      <c r="GC67" s="683"/>
      <c r="GD67" s="683"/>
      <c r="GE67" s="683"/>
      <c r="GF67" s="683"/>
      <c r="GG67" s="683"/>
      <c r="GH67" s="683"/>
      <c r="GI67" s="683"/>
      <c r="GJ67" s="683"/>
      <c r="GK67" s="683"/>
      <c r="GL67" s="683"/>
      <c r="GM67" s="683"/>
      <c r="GN67" s="683"/>
      <c r="GO67" s="683"/>
      <c r="GP67" s="683"/>
      <c r="GQ67" s="683"/>
      <c r="GR67" s="683"/>
      <c r="GS67" s="683"/>
      <c r="GT67" s="683"/>
      <c r="GU67" s="683"/>
      <c r="GV67" s="683"/>
      <c r="GW67" s="683"/>
      <c r="GX67" s="683"/>
      <c r="GY67" s="683"/>
      <c r="GZ67" s="683"/>
      <c r="HA67" s="683"/>
      <c r="HB67" s="683"/>
      <c r="HC67" s="683"/>
      <c r="HD67" s="683"/>
      <c r="HE67" s="683"/>
      <c r="HF67" s="683"/>
      <c r="HG67" s="683"/>
      <c r="HH67" s="683"/>
      <c r="HI67" s="683"/>
      <c r="HJ67" s="683"/>
      <c r="HK67" s="683"/>
      <c r="HL67" s="683"/>
      <c r="HM67" s="683"/>
      <c r="HN67" s="683"/>
      <c r="HO67" s="683"/>
      <c r="HP67" s="683"/>
      <c r="HQ67" s="683"/>
      <c r="HR67" s="683"/>
      <c r="HS67" s="683"/>
      <c r="HT67" s="683"/>
      <c r="HU67" s="683"/>
      <c r="HV67" s="683"/>
      <c r="HW67" s="683"/>
      <c r="HX67" s="683"/>
      <c r="HY67" s="683"/>
      <c r="HZ67" s="683"/>
      <c r="IA67" s="683"/>
      <c r="IB67" s="683"/>
      <c r="IC67" s="683"/>
      <c r="ID67" s="683"/>
      <c r="IE67" s="683"/>
      <c r="IF67" s="683"/>
      <c r="IG67" s="683"/>
      <c r="IH67" s="683"/>
      <c r="II67" s="683"/>
      <c r="IJ67" s="683"/>
      <c r="IK67" s="683"/>
      <c r="IL67" s="683"/>
      <c r="IM67" s="683"/>
      <c r="IN67" s="683"/>
      <c r="IO67" s="683"/>
      <c r="IP67" s="683"/>
      <c r="IQ67" s="683"/>
      <c r="IR67" s="683"/>
      <c r="IS67" s="683"/>
      <c r="IT67" s="683"/>
      <c r="IU67" s="683"/>
    </row>
    <row r="68" spans="1:255" s="681" customFormat="1" ht="26.25" customHeight="1">
      <c r="A68" s="710" t="s">
        <v>23</v>
      </c>
      <c r="B68" s="701" t="s">
        <v>16</v>
      </c>
      <c r="C68" s="702">
        <f>SUM(C67)</f>
        <v>175197</v>
      </c>
      <c r="D68" s="702">
        <f>SUM(D67)</f>
        <v>176100</v>
      </c>
      <c r="E68" s="703">
        <f>SUM(E67)</f>
        <v>247279</v>
      </c>
      <c r="F68" s="703">
        <f>SUM(F67)</f>
        <v>252641</v>
      </c>
      <c r="G68" s="703">
        <f>SUM(G67)</f>
        <v>254943</v>
      </c>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3"/>
      <c r="AP68" s="683"/>
      <c r="AQ68" s="683"/>
      <c r="AR68" s="683"/>
      <c r="AS68" s="683"/>
      <c r="AT68" s="683"/>
      <c r="AU68" s="683"/>
      <c r="AV68" s="683"/>
      <c r="AW68" s="683"/>
      <c r="AX68" s="683"/>
      <c r="AY68" s="683"/>
      <c r="AZ68" s="683"/>
      <c r="BA68" s="683"/>
      <c r="BB68" s="683"/>
      <c r="BC68" s="683"/>
      <c r="BD68" s="683"/>
      <c r="BE68" s="683"/>
      <c r="BF68" s="683"/>
      <c r="BG68" s="683"/>
      <c r="BH68" s="683"/>
      <c r="BI68" s="683"/>
      <c r="BJ68" s="683"/>
      <c r="BK68" s="683"/>
      <c r="BL68" s="683"/>
      <c r="BM68" s="683"/>
      <c r="BN68" s="683"/>
      <c r="BO68" s="683"/>
      <c r="BP68" s="683"/>
      <c r="BQ68" s="683"/>
      <c r="BR68" s="683"/>
      <c r="BS68" s="683"/>
      <c r="BT68" s="683"/>
      <c r="BU68" s="683"/>
      <c r="BV68" s="683"/>
      <c r="BW68" s="683"/>
      <c r="BX68" s="683"/>
      <c r="BY68" s="683"/>
      <c r="BZ68" s="683"/>
      <c r="CA68" s="683"/>
      <c r="CB68" s="683"/>
      <c r="CC68" s="683"/>
      <c r="CD68" s="683"/>
      <c r="CE68" s="683"/>
      <c r="CF68" s="683"/>
      <c r="CG68" s="683"/>
      <c r="CH68" s="683"/>
      <c r="CI68" s="683"/>
      <c r="CJ68" s="683"/>
      <c r="CK68" s="683"/>
      <c r="CL68" s="683"/>
      <c r="CM68" s="683"/>
      <c r="CN68" s="683"/>
      <c r="CO68" s="683"/>
      <c r="CP68" s="683"/>
      <c r="CQ68" s="683"/>
      <c r="CR68" s="683"/>
      <c r="CS68" s="683"/>
      <c r="CT68" s="683"/>
      <c r="CU68" s="683"/>
      <c r="CV68" s="683"/>
      <c r="CW68" s="683"/>
      <c r="CX68" s="683"/>
      <c r="CY68" s="683"/>
      <c r="CZ68" s="683"/>
      <c r="DA68" s="683"/>
      <c r="DB68" s="683"/>
      <c r="DC68" s="683"/>
      <c r="DD68" s="683"/>
      <c r="DE68" s="683"/>
      <c r="DF68" s="683"/>
      <c r="DG68" s="683"/>
      <c r="DH68" s="683"/>
      <c r="DI68" s="683"/>
      <c r="DJ68" s="683"/>
      <c r="DK68" s="683"/>
      <c r="DL68" s="683"/>
      <c r="DM68" s="683"/>
      <c r="DN68" s="683"/>
      <c r="DO68" s="683"/>
      <c r="DP68" s="683"/>
      <c r="DQ68" s="683"/>
      <c r="DR68" s="683"/>
      <c r="DS68" s="683"/>
      <c r="DT68" s="683"/>
      <c r="DU68" s="683"/>
      <c r="DV68" s="683"/>
      <c r="DW68" s="683"/>
      <c r="DX68" s="683"/>
      <c r="DY68" s="683"/>
      <c r="DZ68" s="683"/>
      <c r="EA68" s="683"/>
      <c r="EB68" s="683"/>
      <c r="EC68" s="683"/>
      <c r="ED68" s="683"/>
      <c r="EE68" s="683"/>
      <c r="EF68" s="683"/>
      <c r="EG68" s="683"/>
      <c r="EH68" s="683"/>
      <c r="EI68" s="683"/>
      <c r="EJ68" s="683"/>
      <c r="EK68" s="683"/>
      <c r="EL68" s="683"/>
      <c r="EM68" s="683"/>
      <c r="EN68" s="683"/>
      <c r="EO68" s="683"/>
      <c r="EP68" s="683"/>
      <c r="EQ68" s="683"/>
      <c r="ER68" s="683"/>
      <c r="ES68" s="683"/>
      <c r="ET68" s="683"/>
      <c r="EU68" s="683"/>
      <c r="EV68" s="683"/>
      <c r="EW68" s="683"/>
      <c r="EX68" s="683"/>
      <c r="EY68" s="683"/>
      <c r="EZ68" s="683"/>
      <c r="FA68" s="683"/>
      <c r="FB68" s="683"/>
      <c r="FC68" s="683"/>
      <c r="FD68" s="683"/>
      <c r="FE68" s="683"/>
      <c r="FF68" s="683"/>
      <c r="FG68" s="683"/>
      <c r="FH68" s="683"/>
      <c r="FI68" s="683"/>
      <c r="FJ68" s="683"/>
      <c r="FK68" s="683"/>
      <c r="FL68" s="683"/>
      <c r="FM68" s="683"/>
      <c r="FN68" s="683"/>
      <c r="FO68" s="683"/>
      <c r="FP68" s="683"/>
      <c r="FQ68" s="683"/>
      <c r="FR68" s="683"/>
      <c r="FS68" s="683"/>
      <c r="FT68" s="683"/>
      <c r="FU68" s="683"/>
      <c r="FV68" s="683"/>
      <c r="FW68" s="683"/>
      <c r="FX68" s="683"/>
      <c r="FY68" s="683"/>
      <c r="FZ68" s="683"/>
      <c r="GA68" s="683"/>
      <c r="GB68" s="683"/>
      <c r="GC68" s="683"/>
      <c r="GD68" s="683"/>
      <c r="GE68" s="683"/>
      <c r="GF68" s="683"/>
      <c r="GG68" s="683"/>
      <c r="GH68" s="683"/>
      <c r="GI68" s="683"/>
      <c r="GJ68" s="683"/>
      <c r="GK68" s="683"/>
      <c r="GL68" s="683"/>
      <c r="GM68" s="683"/>
      <c r="GN68" s="683"/>
      <c r="GO68" s="683"/>
      <c r="GP68" s="683"/>
      <c r="GQ68" s="683"/>
      <c r="GR68" s="683"/>
      <c r="GS68" s="683"/>
      <c r="GT68" s="683"/>
      <c r="GU68" s="683"/>
      <c r="GV68" s="683"/>
      <c r="GW68" s="683"/>
      <c r="GX68" s="683"/>
      <c r="GY68" s="683"/>
      <c r="GZ68" s="683"/>
      <c r="HA68" s="683"/>
      <c r="HB68" s="683"/>
      <c r="HC68" s="683"/>
      <c r="HD68" s="683"/>
      <c r="HE68" s="683"/>
      <c r="HF68" s="683"/>
      <c r="HG68" s="683"/>
      <c r="HH68" s="683"/>
      <c r="HI68" s="683"/>
      <c r="HJ68" s="683"/>
      <c r="HK68" s="683"/>
      <c r="HL68" s="683"/>
      <c r="HM68" s="683"/>
      <c r="HN68" s="683"/>
      <c r="HO68" s="683"/>
      <c r="HP68" s="683"/>
      <c r="HQ68" s="683"/>
      <c r="HR68" s="683"/>
      <c r="HS68" s="683"/>
      <c r="HT68" s="683"/>
      <c r="HU68" s="683"/>
      <c r="HV68" s="683"/>
      <c r="HW68" s="683"/>
      <c r="HX68" s="683"/>
      <c r="HY68" s="683"/>
      <c r="HZ68" s="683"/>
      <c r="IA68" s="683"/>
      <c r="IB68" s="683"/>
      <c r="IC68" s="683"/>
      <c r="ID68" s="683"/>
      <c r="IE68" s="683"/>
      <c r="IF68" s="683"/>
      <c r="IG68" s="683"/>
      <c r="IH68" s="683"/>
      <c r="II68" s="683"/>
      <c r="IJ68" s="683"/>
      <c r="IK68" s="683"/>
      <c r="IL68" s="683"/>
      <c r="IM68" s="683"/>
      <c r="IN68" s="683"/>
      <c r="IO68" s="683"/>
      <c r="IP68" s="683"/>
      <c r="IQ68" s="683"/>
      <c r="IR68" s="683"/>
      <c r="IS68" s="683"/>
      <c r="IT68" s="683"/>
      <c r="IU68" s="683"/>
    </row>
    <row r="69" spans="1:255" s="683" customFormat="1" ht="15.75">
      <c r="A69" s="718"/>
      <c r="B69" s="718"/>
      <c r="I69" s="681"/>
    </row>
    <row r="70" spans="1:255" s="683" customFormat="1" ht="15.75">
      <c r="A70" s="718"/>
      <c r="B70" s="718"/>
      <c r="I70" s="681"/>
    </row>
    <row r="71" spans="1:255" s="683" customFormat="1" ht="15.75">
      <c r="A71" s="718"/>
      <c r="B71" s="718"/>
      <c r="I71" s="681"/>
    </row>
    <row r="72" spans="1:255" s="683" customFormat="1" ht="15.75">
      <c r="A72" s="718"/>
      <c r="B72" s="718"/>
      <c r="I72" s="681"/>
    </row>
    <row r="73" spans="1:255" s="683" customFormat="1" ht="15.75">
      <c r="A73" s="718"/>
      <c r="B73" s="718"/>
      <c r="I73" s="681"/>
    </row>
    <row r="74" spans="1:255" s="683" customFormat="1" ht="15.75">
      <c r="A74" s="718"/>
      <c r="B74" s="718"/>
      <c r="I74" s="681"/>
    </row>
  </sheetData>
  <mergeCells count="44">
    <mergeCell ref="A57:G57"/>
    <mergeCell ref="A59:A60"/>
    <mergeCell ref="B59:B60"/>
    <mergeCell ref="E59:G59"/>
    <mergeCell ref="A65:A66"/>
    <mergeCell ref="B65:B66"/>
    <mergeCell ref="E65:G65"/>
    <mergeCell ref="A55:G55"/>
    <mergeCell ref="A37:H37"/>
    <mergeCell ref="A39:G39"/>
    <mergeCell ref="A41:G41"/>
    <mergeCell ref="A42:A43"/>
    <mergeCell ref="B42:B43"/>
    <mergeCell ref="E42:G42"/>
    <mergeCell ref="A45:H45"/>
    <mergeCell ref="A46:A47"/>
    <mergeCell ref="B46:B47"/>
    <mergeCell ref="E46:G46"/>
    <mergeCell ref="A53:G53"/>
    <mergeCell ref="A31:G31"/>
    <mergeCell ref="A32:A33"/>
    <mergeCell ref="B32:B33"/>
    <mergeCell ref="C32:C33"/>
    <mergeCell ref="D32:D33"/>
    <mergeCell ref="E32:G32"/>
    <mergeCell ref="A20:G20"/>
    <mergeCell ref="A22:G22"/>
    <mergeCell ref="A23:G23"/>
    <mergeCell ref="A25:G25"/>
    <mergeCell ref="A26:G26"/>
    <mergeCell ref="A28:A29"/>
    <mergeCell ref="B28:B29"/>
    <mergeCell ref="C28:C29"/>
    <mergeCell ref="D28:D29"/>
    <mergeCell ref="E28:G28"/>
    <mergeCell ref="D9:G9"/>
    <mergeCell ref="D10:G10"/>
    <mergeCell ref="D11:G11"/>
    <mergeCell ref="A18:G18"/>
    <mergeCell ref="D12:G12"/>
    <mergeCell ref="A14:G14"/>
    <mergeCell ref="A15:G15"/>
    <mergeCell ref="A16:G16"/>
    <mergeCell ref="A17:G17"/>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rowBreaks count="1" manualBreakCount="1">
    <brk id="64"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R53"/>
  <sheetViews>
    <sheetView view="pageBreakPreview" topLeftCell="A22" zoomScale="95" zoomScaleNormal="70" zoomScaleSheetLayoutView="95" workbookViewId="0">
      <selection activeCell="A48" sqref="A48"/>
    </sheetView>
  </sheetViews>
  <sheetFormatPr defaultColWidth="9.140625" defaultRowHeight="15"/>
  <cols>
    <col min="1" max="1" width="43.85546875" style="77" customWidth="1"/>
    <col min="2" max="2" width="19.5703125" style="77" customWidth="1"/>
    <col min="3" max="3" width="14.28515625" style="80" customWidth="1"/>
    <col min="4" max="4" width="16.42578125" style="80" customWidth="1"/>
    <col min="5" max="5" width="15.42578125" style="80" customWidth="1"/>
    <col min="6" max="6" width="14.28515625" style="80" customWidth="1"/>
    <col min="7" max="7" width="29" style="80" bestFit="1" customWidth="1"/>
    <col min="8" max="8" width="13.42578125" style="80" customWidth="1"/>
    <col min="9" max="9" width="14" style="80" customWidth="1"/>
    <col min="10" max="16384" width="9.140625" style="80"/>
  </cols>
  <sheetData>
    <row r="1" spans="1:7" s="413" customFormat="1" ht="12">
      <c r="A1" s="412"/>
      <c r="B1" s="412"/>
      <c r="G1" s="414" t="s">
        <v>221</v>
      </c>
    </row>
    <row r="2" spans="1:7" s="413" customFormat="1" ht="12">
      <c r="A2" s="412"/>
      <c r="B2" s="412"/>
      <c r="G2" s="414" t="s">
        <v>222</v>
      </c>
    </row>
    <row r="3" spans="1:7" s="413" customFormat="1" ht="12">
      <c r="A3" s="412"/>
      <c r="B3" s="412"/>
      <c r="G3" s="414" t="s">
        <v>223</v>
      </c>
    </row>
    <row r="4" spans="1:7" s="413" customFormat="1" ht="13.5" customHeight="1">
      <c r="A4" s="412"/>
      <c r="B4" s="412"/>
      <c r="G4" s="414" t="s">
        <v>224</v>
      </c>
    </row>
    <row r="5" spans="1:7" s="413" customFormat="1" ht="13.5" customHeight="1">
      <c r="A5" s="412"/>
      <c r="B5" s="415"/>
      <c r="G5" s="414" t="s">
        <v>225</v>
      </c>
    </row>
    <row r="6" spans="1:7" s="260" customFormat="1" ht="13.5" customHeight="1">
      <c r="A6" s="416"/>
      <c r="B6" s="417"/>
      <c r="C6" s="418"/>
      <c r="D6" s="418"/>
      <c r="E6" s="418"/>
    </row>
    <row r="7" spans="1:7" s="260" customFormat="1">
      <c r="A7" s="416"/>
      <c r="B7" s="417"/>
      <c r="C7" s="418"/>
      <c r="D7" s="418"/>
      <c r="G7" s="419" t="s">
        <v>226</v>
      </c>
    </row>
    <row r="8" spans="1:7" s="260" customFormat="1" ht="13.5" customHeight="1">
      <c r="A8" s="416"/>
      <c r="B8" s="417"/>
      <c r="C8" s="261"/>
      <c r="E8" s="261"/>
      <c r="F8" s="418"/>
      <c r="G8" s="418"/>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258" customFormat="1" ht="15.75"/>
    <row r="14" spans="1:7" s="258" customFormat="1" ht="18" customHeight="1">
      <c r="D14" s="83"/>
      <c r="E14" s="83"/>
      <c r="F14" s="403"/>
      <c r="G14" s="83"/>
    </row>
    <row r="15" spans="1:7" s="269" customFormat="1" ht="15.75">
      <c r="A15" s="1251" t="s">
        <v>2</v>
      </c>
      <c r="B15" s="1251"/>
      <c r="C15" s="1251"/>
      <c r="D15" s="1251"/>
      <c r="E15" s="1251"/>
      <c r="F15" s="1251"/>
      <c r="G15" s="1251"/>
    </row>
    <row r="16" spans="1:7" s="269" customFormat="1" ht="15.75">
      <c r="A16" s="1252" t="s">
        <v>229</v>
      </c>
      <c r="B16" s="1252"/>
      <c r="C16" s="1252"/>
      <c r="D16" s="1252"/>
      <c r="E16" s="1252"/>
      <c r="F16" s="1252"/>
      <c r="G16" s="1252"/>
    </row>
    <row r="17" spans="1:11" s="269" customFormat="1" ht="15.75">
      <c r="A17" s="1253"/>
      <c r="B17" s="1253"/>
      <c r="C17" s="1253"/>
      <c r="D17" s="1253"/>
      <c r="E17" s="1253"/>
      <c r="F17" s="1253"/>
      <c r="G17" s="1253"/>
    </row>
    <row r="18" spans="1:11" s="269" customFormat="1" ht="15" customHeight="1">
      <c r="A18" s="1251" t="s">
        <v>28</v>
      </c>
      <c r="B18" s="1251"/>
      <c r="C18" s="1251"/>
      <c r="D18" s="1251"/>
      <c r="E18" s="1251"/>
      <c r="F18" s="1251"/>
      <c r="G18" s="1251"/>
    </row>
    <row r="19" spans="1:11" ht="12.75" customHeight="1">
      <c r="A19" s="229"/>
      <c r="B19" s="229"/>
      <c r="C19" s="287"/>
      <c r="D19" s="287"/>
      <c r="E19" s="287"/>
      <c r="F19" s="287"/>
      <c r="G19" s="287"/>
      <c r="H19" s="283"/>
      <c r="I19" s="283"/>
    </row>
    <row r="20" spans="1:11" ht="40.15" customHeight="1">
      <c r="A20" s="1057" t="s">
        <v>363</v>
      </c>
      <c r="B20" s="1057"/>
      <c r="C20" s="1057"/>
      <c r="D20" s="1057"/>
      <c r="E20" s="1057"/>
      <c r="F20" s="1057"/>
      <c r="G20" s="1057"/>
      <c r="H20" s="283"/>
      <c r="I20" s="283"/>
    </row>
    <row r="21" spans="1:11" s="789" customFormat="1" ht="19.5" customHeight="1">
      <c r="A21" s="938" t="s">
        <v>480</v>
      </c>
      <c r="B21" s="938"/>
      <c r="C21" s="938"/>
      <c r="D21" s="938"/>
      <c r="E21" s="938"/>
      <c r="F21" s="938"/>
      <c r="G21" s="938"/>
    </row>
    <row r="22" spans="1:11" s="137" customFormat="1" ht="103.5" customHeight="1">
      <c r="A22" s="1070" t="s">
        <v>371</v>
      </c>
      <c r="B22" s="1070"/>
      <c r="C22" s="1070"/>
      <c r="D22" s="1070"/>
      <c r="E22" s="1070"/>
      <c r="F22" s="1070"/>
      <c r="G22" s="1070"/>
      <c r="H22" s="143"/>
      <c r="I22" s="144"/>
      <c r="J22" s="144"/>
      <c r="K22" s="144"/>
    </row>
    <row r="23" spans="1:11" s="404" customFormat="1" ht="15.75">
      <c r="A23" s="427" t="s">
        <v>359</v>
      </c>
    </row>
    <row r="24" spans="1:11" s="299" customFormat="1" ht="17.25" customHeight="1">
      <c r="A24" s="985" t="s">
        <v>323</v>
      </c>
      <c r="B24" s="985"/>
      <c r="C24" s="985"/>
      <c r="D24" s="985"/>
      <c r="E24" s="985"/>
      <c r="F24" s="985"/>
      <c r="G24" s="985"/>
    </row>
    <row r="25" spans="1:11" s="299" customFormat="1" ht="36" customHeight="1">
      <c r="A25" s="958" t="s">
        <v>293</v>
      </c>
      <c r="B25" s="958"/>
      <c r="C25" s="958"/>
      <c r="D25" s="958"/>
      <c r="E25" s="958"/>
      <c r="F25" s="958"/>
      <c r="G25" s="958"/>
    </row>
    <row r="26" spans="1:11" s="213" customFormat="1" ht="16.5" customHeight="1">
      <c r="A26" s="1057" t="s">
        <v>360</v>
      </c>
      <c r="B26" s="1057"/>
      <c r="C26" s="1057"/>
      <c r="D26" s="1057"/>
      <c r="E26" s="1057"/>
      <c r="F26" s="1057"/>
      <c r="G26" s="1057"/>
      <c r="H26" s="287"/>
      <c r="I26" s="287"/>
    </row>
    <row r="27" spans="1:11" s="299" customFormat="1" ht="14.25" customHeight="1">
      <c r="A27" s="958" t="s">
        <v>344</v>
      </c>
      <c r="B27" s="958"/>
      <c r="C27" s="958"/>
      <c r="D27" s="958"/>
      <c r="E27" s="958"/>
      <c r="F27" s="958"/>
      <c r="G27" s="958"/>
    </row>
    <row r="28" spans="1:11" ht="44.25" customHeight="1">
      <c r="A28" s="1057" t="s">
        <v>364</v>
      </c>
      <c r="B28" s="1057"/>
      <c r="C28" s="1057"/>
      <c r="D28" s="1057"/>
      <c r="E28" s="1057"/>
      <c r="F28" s="1057"/>
      <c r="G28" s="1057"/>
      <c r="H28" s="82"/>
    </row>
    <row r="29" spans="1:11" s="299" customFormat="1" ht="15.75">
      <c r="A29" s="405" t="s">
        <v>235</v>
      </c>
      <c r="B29" s="406"/>
      <c r="C29" s="406"/>
      <c r="D29" s="406"/>
      <c r="E29" s="406"/>
      <c r="F29" s="406"/>
      <c r="G29" s="406"/>
    </row>
    <row r="30" spans="1:11" s="360" customFormat="1" ht="36.950000000000003" customHeight="1">
      <c r="A30" s="1183" t="s">
        <v>59</v>
      </c>
      <c r="B30" s="1183" t="s">
        <v>7</v>
      </c>
      <c r="C30" s="187" t="s">
        <v>8</v>
      </c>
      <c r="D30" s="187" t="s">
        <v>9</v>
      </c>
      <c r="E30" s="1077" t="s">
        <v>10</v>
      </c>
      <c r="F30" s="1078"/>
      <c r="G30" s="1079"/>
    </row>
    <row r="31" spans="1:11" s="360" customFormat="1" ht="23.25" customHeight="1">
      <c r="A31" s="1183"/>
      <c r="B31" s="1183"/>
      <c r="C31" s="186" t="s">
        <v>11</v>
      </c>
      <c r="D31" s="186" t="s">
        <v>12</v>
      </c>
      <c r="E31" s="186" t="s">
        <v>13</v>
      </c>
      <c r="F31" s="186" t="s">
        <v>14</v>
      </c>
      <c r="G31" s="186" t="s">
        <v>30</v>
      </c>
    </row>
    <row r="32" spans="1:11" ht="25.5" customHeight="1">
      <c r="A32" s="430" t="s">
        <v>365</v>
      </c>
      <c r="B32" s="210" t="s">
        <v>65</v>
      </c>
      <c r="C32" s="428"/>
      <c r="D32" s="428">
        <v>0</v>
      </c>
      <c r="E32" s="284">
        <v>75</v>
      </c>
      <c r="F32" s="284">
        <v>0</v>
      </c>
      <c r="G32" s="284">
        <v>0</v>
      </c>
    </row>
    <row r="33" spans="1:14" ht="15.75">
      <c r="A33" s="429"/>
      <c r="B33" s="1187"/>
      <c r="C33" s="1187"/>
      <c r="D33" s="1187"/>
      <c r="E33" s="1187"/>
      <c r="F33" s="1187"/>
      <c r="G33" s="1187"/>
      <c r="H33" s="82"/>
    </row>
    <row r="34" spans="1:14" s="917" customFormat="1" ht="42" customHeight="1">
      <c r="A34" s="1254" t="s">
        <v>513</v>
      </c>
      <c r="B34" s="1254"/>
      <c r="C34" s="1254"/>
      <c r="D34" s="1254"/>
      <c r="E34" s="1254"/>
      <c r="F34" s="1254"/>
      <c r="G34" s="1254"/>
      <c r="L34" s="918"/>
      <c r="M34" s="918"/>
      <c r="N34" s="918"/>
    </row>
    <row r="35" spans="1:14" ht="25.5" customHeight="1">
      <c r="A35" s="1255" t="s">
        <v>5</v>
      </c>
      <c r="B35" s="1255"/>
      <c r="C35" s="1255"/>
      <c r="D35" s="1255"/>
      <c r="E35" s="1255"/>
      <c r="F35" s="1255"/>
      <c r="G35" s="1255"/>
    </row>
    <row r="36" spans="1:14" ht="31.5" customHeight="1">
      <c r="A36" s="1095" t="s">
        <v>6</v>
      </c>
      <c r="B36" s="1095" t="s">
        <v>7</v>
      </c>
      <c r="C36" s="187" t="s">
        <v>8</v>
      </c>
      <c r="D36" s="187" t="s">
        <v>9</v>
      </c>
      <c r="E36" s="1077" t="s">
        <v>10</v>
      </c>
      <c r="F36" s="1078"/>
      <c r="G36" s="1079"/>
    </row>
    <row r="37" spans="1:14" ht="17.25" customHeight="1">
      <c r="A37" s="1095"/>
      <c r="B37" s="1095"/>
      <c r="C37" s="186" t="s">
        <v>11</v>
      </c>
      <c r="D37" s="186" t="s">
        <v>12</v>
      </c>
      <c r="E37" s="186" t="s">
        <v>13</v>
      </c>
      <c r="F37" s="186" t="s">
        <v>14</v>
      </c>
      <c r="G37" s="186" t="s">
        <v>30</v>
      </c>
    </row>
    <row r="38" spans="1:14" ht="30" customHeight="1">
      <c r="A38" s="232" t="s">
        <v>18</v>
      </c>
      <c r="B38" s="233" t="s">
        <v>16</v>
      </c>
      <c r="C38" s="234">
        <f>C53</f>
        <v>0</v>
      </c>
      <c r="D38" s="234">
        <f t="shared" ref="D38:G38" si="0">D53</f>
        <v>0</v>
      </c>
      <c r="E38" s="234">
        <f t="shared" si="0"/>
        <v>221263.3</v>
      </c>
      <c r="F38" s="234">
        <f t="shared" si="0"/>
        <v>0</v>
      </c>
      <c r="G38" s="234">
        <f t="shared" si="0"/>
        <v>0</v>
      </c>
      <c r="H38" s="283"/>
    </row>
    <row r="39" spans="1:14" ht="9.4" customHeight="1">
      <c r="A39" s="290"/>
      <c r="B39" s="291"/>
      <c r="C39" s="292"/>
      <c r="D39" s="292"/>
      <c r="E39" s="292"/>
      <c r="F39" s="292"/>
      <c r="G39" s="292"/>
      <c r="H39" s="289"/>
    </row>
    <row r="40" spans="1:14" s="213" customFormat="1" ht="15.75" customHeight="1">
      <c r="A40" s="1057" t="s">
        <v>300</v>
      </c>
      <c r="B40" s="1057"/>
      <c r="C40" s="1057"/>
      <c r="D40" s="1057"/>
      <c r="E40" s="1057"/>
      <c r="F40" s="1057"/>
      <c r="G40" s="1057"/>
    </row>
    <row r="41" spans="1:14" s="213" customFormat="1" ht="15.75">
      <c r="A41" s="290" t="s">
        <v>25</v>
      </c>
      <c r="B41" s="290"/>
      <c r="C41" s="290"/>
      <c r="D41" s="290"/>
      <c r="E41" s="290"/>
      <c r="F41" s="290"/>
      <c r="G41" s="290"/>
    </row>
    <row r="42" spans="1:14" s="299" customFormat="1" ht="32.65" customHeight="1">
      <c r="A42" s="958" t="s">
        <v>361</v>
      </c>
      <c r="B42" s="958"/>
      <c r="C42" s="958"/>
      <c r="D42" s="958"/>
      <c r="E42" s="958"/>
      <c r="F42" s="958"/>
      <c r="G42" s="958"/>
    </row>
    <row r="43" spans="1:14" s="299" customFormat="1" ht="15.75">
      <c r="A43" s="83" t="s">
        <v>362</v>
      </c>
    </row>
    <row r="44" spans="1:14" s="213" customFormat="1" ht="48.75" customHeight="1">
      <c r="A44" s="1057" t="s">
        <v>367</v>
      </c>
      <c r="B44" s="1057"/>
      <c r="C44" s="1057"/>
      <c r="D44" s="1057"/>
      <c r="E44" s="1057"/>
      <c r="F44" s="1057"/>
      <c r="G44" s="1057"/>
    </row>
    <row r="45" spans="1:14" s="432" customFormat="1" ht="15.75" hidden="1" customHeight="1">
      <c r="A45" s="431"/>
      <c r="B45" s="431"/>
      <c r="C45" s="431"/>
      <c r="D45" s="431"/>
      <c r="E45" s="431"/>
      <c r="F45" s="431"/>
      <c r="G45" s="431"/>
    </row>
    <row r="46" spans="1:14" s="213" customFormat="1" ht="31.5">
      <c r="A46" s="1095" t="s">
        <v>21</v>
      </c>
      <c r="B46" s="1095" t="s">
        <v>7</v>
      </c>
      <c r="C46" s="912" t="s">
        <v>8</v>
      </c>
      <c r="D46" s="187" t="s">
        <v>9</v>
      </c>
      <c r="E46" s="1077" t="s">
        <v>10</v>
      </c>
      <c r="F46" s="1078"/>
      <c r="G46" s="1079"/>
    </row>
    <row r="47" spans="1:14" s="213" customFormat="1" ht="15.75">
      <c r="A47" s="1095"/>
      <c r="B47" s="1095"/>
      <c r="C47" s="186" t="s">
        <v>11</v>
      </c>
      <c r="D47" s="186" t="s">
        <v>12</v>
      </c>
      <c r="E47" s="186" t="s">
        <v>13</v>
      </c>
      <c r="F47" s="186" t="s">
        <v>14</v>
      </c>
      <c r="G47" s="186" t="s">
        <v>30</v>
      </c>
    </row>
    <row r="48" spans="1:14" s="213" customFormat="1" ht="47.25">
      <c r="A48" s="430" t="s">
        <v>366</v>
      </c>
      <c r="B48" s="227" t="s">
        <v>36</v>
      </c>
      <c r="C48" s="227"/>
      <c r="D48" s="227"/>
      <c r="E48" s="227">
        <v>1</v>
      </c>
      <c r="F48" s="227"/>
      <c r="G48" s="227"/>
    </row>
    <row r="49" spans="1:252" s="213" customFormat="1" ht="15.75">
      <c r="A49" s="222"/>
      <c r="B49" s="433"/>
      <c r="C49" s="433"/>
      <c r="D49" s="433"/>
      <c r="E49" s="433"/>
      <c r="F49" s="433"/>
      <c r="G49" s="433"/>
    </row>
    <row r="50" spans="1:252" s="213" customFormat="1" ht="31.5">
      <c r="A50" s="1095" t="s">
        <v>22</v>
      </c>
      <c r="B50" s="1095" t="s">
        <v>7</v>
      </c>
      <c r="C50" s="187" t="s">
        <v>8</v>
      </c>
      <c r="D50" s="187" t="s">
        <v>9</v>
      </c>
      <c r="E50" s="1077" t="s">
        <v>10</v>
      </c>
      <c r="F50" s="1078"/>
      <c r="G50" s="1079"/>
    </row>
    <row r="51" spans="1:252" s="213" customFormat="1" ht="15.75">
      <c r="A51" s="1095"/>
      <c r="B51" s="1095"/>
      <c r="C51" s="186" t="s">
        <v>11</v>
      </c>
      <c r="D51" s="186" t="s">
        <v>12</v>
      </c>
      <c r="E51" s="186" t="s">
        <v>13</v>
      </c>
      <c r="F51" s="186" t="s">
        <v>14</v>
      </c>
      <c r="G51" s="186" t="s">
        <v>30</v>
      </c>
    </row>
    <row r="52" spans="1:252" s="213" customFormat="1" ht="15.75">
      <c r="A52" s="230" t="s">
        <v>17</v>
      </c>
      <c r="B52" s="227" t="s">
        <v>16</v>
      </c>
      <c r="C52" s="298"/>
      <c r="D52" s="231"/>
      <c r="E52" s="298">
        <f>223736-2472.7</f>
        <v>221263.3</v>
      </c>
      <c r="F52" s="298"/>
      <c r="G52" s="298"/>
      <c r="IR52" s="212"/>
    </row>
    <row r="53" spans="1:252" s="213" customFormat="1" ht="37.5" customHeight="1">
      <c r="A53" s="232" t="s">
        <v>23</v>
      </c>
      <c r="B53" s="233" t="s">
        <v>16</v>
      </c>
      <c r="C53" s="234">
        <f>SUM(C52)</f>
        <v>0</v>
      </c>
      <c r="D53" s="234">
        <f>SUM(D52)</f>
        <v>0</v>
      </c>
      <c r="E53" s="234">
        <f>E52</f>
        <v>221263.3</v>
      </c>
      <c r="F53" s="234">
        <f>F52</f>
        <v>0</v>
      </c>
      <c r="G53" s="234">
        <f>G52</f>
        <v>0</v>
      </c>
      <c r="IR53" s="212"/>
    </row>
  </sheetData>
  <sheetProtection selectLockedCells="1" selectUnlockedCells="1"/>
  <mergeCells count="34">
    <mergeCell ref="D9:G9"/>
    <mergeCell ref="D10:G10"/>
    <mergeCell ref="D11:G11"/>
    <mergeCell ref="A27:G27"/>
    <mergeCell ref="A20:G20"/>
    <mergeCell ref="A21:G21"/>
    <mergeCell ref="A22:G22"/>
    <mergeCell ref="A24:G24"/>
    <mergeCell ref="A25:G25"/>
    <mergeCell ref="A26:G26"/>
    <mergeCell ref="A35:G35"/>
    <mergeCell ref="A36:A37"/>
    <mergeCell ref="B36:B37"/>
    <mergeCell ref="E36:G36"/>
    <mergeCell ref="A28:G28"/>
    <mergeCell ref="A30:A31"/>
    <mergeCell ref="B30:B31"/>
    <mergeCell ref="E30:G30"/>
    <mergeCell ref="A50:A51"/>
    <mergeCell ref="B50:B51"/>
    <mergeCell ref="E50:G50"/>
    <mergeCell ref="D12:G12"/>
    <mergeCell ref="A15:G15"/>
    <mergeCell ref="A16:G16"/>
    <mergeCell ref="A17:G17"/>
    <mergeCell ref="A18:G18"/>
    <mergeCell ref="A40:G40"/>
    <mergeCell ref="A42:G42"/>
    <mergeCell ref="A44:G44"/>
    <mergeCell ref="A46:A47"/>
    <mergeCell ref="B46:B47"/>
    <mergeCell ref="E46:G46"/>
    <mergeCell ref="B33:G33"/>
    <mergeCell ref="A34:G34"/>
  </mergeCells>
  <printOptions horizontalCentered="1"/>
  <pageMargins left="0.39370078740157483" right="0.39370078740157483" top="0.39370078740157483" bottom="0.39370078740157483" header="0.51181102362204722" footer="0.51181102362204722"/>
  <pageSetup paperSize="9" scale="90" firstPageNumber="0"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U45"/>
  <sheetViews>
    <sheetView view="pageBreakPreview" topLeftCell="A16" zoomScale="80" zoomScaleNormal="70" zoomScaleSheetLayoutView="80" workbookViewId="0">
      <selection activeCell="A36" sqref="A36:A37"/>
    </sheetView>
  </sheetViews>
  <sheetFormatPr defaultRowHeight="15"/>
  <cols>
    <col min="1" max="1" width="46.140625" style="824" customWidth="1"/>
    <col min="2" max="2" width="11.7109375" style="824" customWidth="1"/>
    <col min="3" max="3" width="15.42578125" style="827" customWidth="1"/>
    <col min="4" max="4" width="17.42578125" style="827" customWidth="1"/>
    <col min="5" max="5" width="16.140625" style="827" customWidth="1"/>
    <col min="6" max="6" width="14.7109375" style="827" customWidth="1"/>
    <col min="7" max="7" width="14" style="827" customWidth="1"/>
    <col min="8" max="8" width="11" style="827" customWidth="1"/>
    <col min="9" max="9" width="11" style="828" customWidth="1"/>
    <col min="10" max="10" width="11.140625" style="827" customWidth="1"/>
    <col min="11" max="12" width="13.28515625" style="827" customWidth="1"/>
    <col min="13" max="13" width="13.85546875" style="827" customWidth="1"/>
    <col min="14" max="17" width="9.140625" style="827" customWidth="1"/>
    <col min="18" max="256" width="9.140625" style="827"/>
    <col min="257" max="257" width="46.140625" style="827" customWidth="1"/>
    <col min="258" max="258" width="30.7109375" style="827" customWidth="1"/>
    <col min="259" max="259" width="20.85546875" style="827" customWidth="1"/>
    <col min="260" max="261" width="20.42578125" style="827" customWidth="1"/>
    <col min="262" max="262" width="14.7109375" style="827" customWidth="1"/>
    <col min="263" max="263" width="14" style="827" customWidth="1"/>
    <col min="264" max="264" width="32.85546875" style="827" customWidth="1"/>
    <col min="265" max="265" width="11" style="827" customWidth="1"/>
    <col min="266" max="266" width="11.140625" style="827" customWidth="1"/>
    <col min="267" max="268" width="13.28515625" style="827" customWidth="1"/>
    <col min="269" max="269" width="13.85546875" style="827" customWidth="1"/>
    <col min="270" max="273" width="9.140625" style="827" customWidth="1"/>
    <col min="274" max="512" width="9.140625" style="827"/>
    <col min="513" max="513" width="46.140625" style="827" customWidth="1"/>
    <col min="514" max="514" width="30.7109375" style="827" customWidth="1"/>
    <col min="515" max="515" width="20.85546875" style="827" customWidth="1"/>
    <col min="516" max="517" width="20.42578125" style="827" customWidth="1"/>
    <col min="518" max="518" width="14.7109375" style="827" customWidth="1"/>
    <col min="519" max="519" width="14" style="827" customWidth="1"/>
    <col min="520" max="520" width="32.85546875" style="827" customWidth="1"/>
    <col min="521" max="521" width="11" style="827" customWidth="1"/>
    <col min="522" max="522" width="11.140625" style="827" customWidth="1"/>
    <col min="523" max="524" width="13.28515625" style="827" customWidth="1"/>
    <col min="525" max="525" width="13.85546875" style="827" customWidth="1"/>
    <col min="526" max="529" width="9.140625" style="827" customWidth="1"/>
    <col min="530" max="768" width="9.140625" style="827"/>
    <col min="769" max="769" width="46.140625" style="827" customWidth="1"/>
    <col min="770" max="770" width="30.7109375" style="827" customWidth="1"/>
    <col min="771" max="771" width="20.85546875" style="827" customWidth="1"/>
    <col min="772" max="773" width="20.42578125" style="827" customWidth="1"/>
    <col min="774" max="774" width="14.7109375" style="827" customWidth="1"/>
    <col min="775" max="775" width="14" style="827" customWidth="1"/>
    <col min="776" max="776" width="32.85546875" style="827" customWidth="1"/>
    <col min="777" max="777" width="11" style="827" customWidth="1"/>
    <col min="778" max="778" width="11.140625" style="827" customWidth="1"/>
    <col min="779" max="780" width="13.28515625" style="827" customWidth="1"/>
    <col min="781" max="781" width="13.85546875" style="827" customWidth="1"/>
    <col min="782" max="785" width="9.140625" style="827" customWidth="1"/>
    <col min="786" max="1024" width="9.140625" style="827"/>
    <col min="1025" max="1025" width="46.140625" style="827" customWidth="1"/>
    <col min="1026" max="1026" width="30.7109375" style="827" customWidth="1"/>
    <col min="1027" max="1027" width="20.85546875" style="827" customWidth="1"/>
    <col min="1028" max="1029" width="20.42578125" style="827" customWidth="1"/>
    <col min="1030" max="1030" width="14.7109375" style="827" customWidth="1"/>
    <col min="1031" max="1031" width="14" style="827" customWidth="1"/>
    <col min="1032" max="1032" width="32.85546875" style="827" customWidth="1"/>
    <col min="1033" max="1033" width="11" style="827" customWidth="1"/>
    <col min="1034" max="1034" width="11.140625" style="827" customWidth="1"/>
    <col min="1035" max="1036" width="13.28515625" style="827" customWidth="1"/>
    <col min="1037" max="1037" width="13.85546875" style="827" customWidth="1"/>
    <col min="1038" max="1041" width="9.140625" style="827" customWidth="1"/>
    <col min="1042" max="1280" width="9.140625" style="827"/>
    <col min="1281" max="1281" width="46.140625" style="827" customWidth="1"/>
    <col min="1282" max="1282" width="30.7109375" style="827" customWidth="1"/>
    <col min="1283" max="1283" width="20.85546875" style="827" customWidth="1"/>
    <col min="1284" max="1285" width="20.42578125" style="827" customWidth="1"/>
    <col min="1286" max="1286" width="14.7109375" style="827" customWidth="1"/>
    <col min="1287" max="1287" width="14" style="827" customWidth="1"/>
    <col min="1288" max="1288" width="32.85546875" style="827" customWidth="1"/>
    <col min="1289" max="1289" width="11" style="827" customWidth="1"/>
    <col min="1290" max="1290" width="11.140625" style="827" customWidth="1"/>
    <col min="1291" max="1292" width="13.28515625" style="827" customWidth="1"/>
    <col min="1293" max="1293" width="13.85546875" style="827" customWidth="1"/>
    <col min="1294" max="1297" width="9.140625" style="827" customWidth="1"/>
    <col min="1298" max="1536" width="9.140625" style="827"/>
    <col min="1537" max="1537" width="46.140625" style="827" customWidth="1"/>
    <col min="1538" max="1538" width="30.7109375" style="827" customWidth="1"/>
    <col min="1539" max="1539" width="20.85546875" style="827" customWidth="1"/>
    <col min="1540" max="1541" width="20.42578125" style="827" customWidth="1"/>
    <col min="1542" max="1542" width="14.7109375" style="827" customWidth="1"/>
    <col min="1543" max="1543" width="14" style="827" customWidth="1"/>
    <col min="1544" max="1544" width="32.85546875" style="827" customWidth="1"/>
    <col min="1545" max="1545" width="11" style="827" customWidth="1"/>
    <col min="1546" max="1546" width="11.140625" style="827" customWidth="1"/>
    <col min="1547" max="1548" width="13.28515625" style="827" customWidth="1"/>
    <col min="1549" max="1549" width="13.85546875" style="827" customWidth="1"/>
    <col min="1550" max="1553" width="9.140625" style="827" customWidth="1"/>
    <col min="1554" max="1792" width="9.140625" style="827"/>
    <col min="1793" max="1793" width="46.140625" style="827" customWidth="1"/>
    <col min="1794" max="1794" width="30.7109375" style="827" customWidth="1"/>
    <col min="1795" max="1795" width="20.85546875" style="827" customWidth="1"/>
    <col min="1796" max="1797" width="20.42578125" style="827" customWidth="1"/>
    <col min="1798" max="1798" width="14.7109375" style="827" customWidth="1"/>
    <col min="1799" max="1799" width="14" style="827" customWidth="1"/>
    <col min="1800" max="1800" width="32.85546875" style="827" customWidth="1"/>
    <col min="1801" max="1801" width="11" style="827" customWidth="1"/>
    <col min="1802" max="1802" width="11.140625" style="827" customWidth="1"/>
    <col min="1803" max="1804" width="13.28515625" style="827" customWidth="1"/>
    <col min="1805" max="1805" width="13.85546875" style="827" customWidth="1"/>
    <col min="1806" max="1809" width="9.140625" style="827" customWidth="1"/>
    <col min="1810" max="2048" width="9.140625" style="827"/>
    <col min="2049" max="2049" width="46.140625" style="827" customWidth="1"/>
    <col min="2050" max="2050" width="30.7109375" style="827" customWidth="1"/>
    <col min="2051" max="2051" width="20.85546875" style="827" customWidth="1"/>
    <col min="2052" max="2053" width="20.42578125" style="827" customWidth="1"/>
    <col min="2054" max="2054" width="14.7109375" style="827" customWidth="1"/>
    <col min="2055" max="2055" width="14" style="827" customWidth="1"/>
    <col min="2056" max="2056" width="32.85546875" style="827" customWidth="1"/>
    <col min="2057" max="2057" width="11" style="827" customWidth="1"/>
    <col min="2058" max="2058" width="11.140625" style="827" customWidth="1"/>
    <col min="2059" max="2060" width="13.28515625" style="827" customWidth="1"/>
    <col min="2061" max="2061" width="13.85546875" style="827" customWidth="1"/>
    <col min="2062" max="2065" width="9.140625" style="827" customWidth="1"/>
    <col min="2066" max="2304" width="9.140625" style="827"/>
    <col min="2305" max="2305" width="46.140625" style="827" customWidth="1"/>
    <col min="2306" max="2306" width="30.7109375" style="827" customWidth="1"/>
    <col min="2307" max="2307" width="20.85546875" style="827" customWidth="1"/>
    <col min="2308" max="2309" width="20.42578125" style="827" customWidth="1"/>
    <col min="2310" max="2310" width="14.7109375" style="827" customWidth="1"/>
    <col min="2311" max="2311" width="14" style="827" customWidth="1"/>
    <col min="2312" max="2312" width="32.85546875" style="827" customWidth="1"/>
    <col min="2313" max="2313" width="11" style="827" customWidth="1"/>
    <col min="2314" max="2314" width="11.140625" style="827" customWidth="1"/>
    <col min="2315" max="2316" width="13.28515625" style="827" customWidth="1"/>
    <col min="2317" max="2317" width="13.85546875" style="827" customWidth="1"/>
    <col min="2318" max="2321" width="9.140625" style="827" customWidth="1"/>
    <col min="2322" max="2560" width="9.140625" style="827"/>
    <col min="2561" max="2561" width="46.140625" style="827" customWidth="1"/>
    <col min="2562" max="2562" width="30.7109375" style="827" customWidth="1"/>
    <col min="2563" max="2563" width="20.85546875" style="827" customWidth="1"/>
    <col min="2564" max="2565" width="20.42578125" style="827" customWidth="1"/>
    <col min="2566" max="2566" width="14.7109375" style="827" customWidth="1"/>
    <col min="2567" max="2567" width="14" style="827" customWidth="1"/>
    <col min="2568" max="2568" width="32.85546875" style="827" customWidth="1"/>
    <col min="2569" max="2569" width="11" style="827" customWidth="1"/>
    <col min="2570" max="2570" width="11.140625" style="827" customWidth="1"/>
    <col min="2571" max="2572" width="13.28515625" style="827" customWidth="1"/>
    <col min="2573" max="2573" width="13.85546875" style="827" customWidth="1"/>
    <col min="2574" max="2577" width="9.140625" style="827" customWidth="1"/>
    <col min="2578" max="2816" width="9.140625" style="827"/>
    <col min="2817" max="2817" width="46.140625" style="827" customWidth="1"/>
    <col min="2818" max="2818" width="30.7109375" style="827" customWidth="1"/>
    <col min="2819" max="2819" width="20.85546875" style="827" customWidth="1"/>
    <col min="2820" max="2821" width="20.42578125" style="827" customWidth="1"/>
    <col min="2822" max="2822" width="14.7109375" style="827" customWidth="1"/>
    <col min="2823" max="2823" width="14" style="827" customWidth="1"/>
    <col min="2824" max="2824" width="32.85546875" style="827" customWidth="1"/>
    <col min="2825" max="2825" width="11" style="827" customWidth="1"/>
    <col min="2826" max="2826" width="11.140625" style="827" customWidth="1"/>
    <col min="2827" max="2828" width="13.28515625" style="827" customWidth="1"/>
    <col min="2829" max="2829" width="13.85546875" style="827" customWidth="1"/>
    <col min="2830" max="2833" width="9.140625" style="827" customWidth="1"/>
    <col min="2834" max="3072" width="9.140625" style="827"/>
    <col min="3073" max="3073" width="46.140625" style="827" customWidth="1"/>
    <col min="3074" max="3074" width="30.7109375" style="827" customWidth="1"/>
    <col min="3075" max="3075" width="20.85546875" style="827" customWidth="1"/>
    <col min="3076" max="3077" width="20.42578125" style="827" customWidth="1"/>
    <col min="3078" max="3078" width="14.7109375" style="827" customWidth="1"/>
    <col min="3079" max="3079" width="14" style="827" customWidth="1"/>
    <col min="3080" max="3080" width="32.85546875" style="827" customWidth="1"/>
    <col min="3081" max="3081" width="11" style="827" customWidth="1"/>
    <col min="3082" max="3082" width="11.140625" style="827" customWidth="1"/>
    <col min="3083" max="3084" width="13.28515625" style="827" customWidth="1"/>
    <col min="3085" max="3085" width="13.85546875" style="827" customWidth="1"/>
    <col min="3086" max="3089" width="9.140625" style="827" customWidth="1"/>
    <col min="3090" max="3328" width="9.140625" style="827"/>
    <col min="3329" max="3329" width="46.140625" style="827" customWidth="1"/>
    <col min="3330" max="3330" width="30.7109375" style="827" customWidth="1"/>
    <col min="3331" max="3331" width="20.85546875" style="827" customWidth="1"/>
    <col min="3332" max="3333" width="20.42578125" style="827" customWidth="1"/>
    <col min="3334" max="3334" width="14.7109375" style="827" customWidth="1"/>
    <col min="3335" max="3335" width="14" style="827" customWidth="1"/>
    <col min="3336" max="3336" width="32.85546875" style="827" customWidth="1"/>
    <col min="3337" max="3337" width="11" style="827" customWidth="1"/>
    <col min="3338" max="3338" width="11.140625" style="827" customWidth="1"/>
    <col min="3339" max="3340" width="13.28515625" style="827" customWidth="1"/>
    <col min="3341" max="3341" width="13.85546875" style="827" customWidth="1"/>
    <col min="3342" max="3345" width="9.140625" style="827" customWidth="1"/>
    <col min="3346" max="3584" width="9.140625" style="827"/>
    <col min="3585" max="3585" width="46.140625" style="827" customWidth="1"/>
    <col min="3586" max="3586" width="30.7109375" style="827" customWidth="1"/>
    <col min="3587" max="3587" width="20.85546875" style="827" customWidth="1"/>
    <col min="3588" max="3589" width="20.42578125" style="827" customWidth="1"/>
    <col min="3590" max="3590" width="14.7109375" style="827" customWidth="1"/>
    <col min="3591" max="3591" width="14" style="827" customWidth="1"/>
    <col min="3592" max="3592" width="32.85546875" style="827" customWidth="1"/>
    <col min="3593" max="3593" width="11" style="827" customWidth="1"/>
    <col min="3594" max="3594" width="11.140625" style="827" customWidth="1"/>
    <col min="3595" max="3596" width="13.28515625" style="827" customWidth="1"/>
    <col min="3597" max="3597" width="13.85546875" style="827" customWidth="1"/>
    <col min="3598" max="3601" width="9.140625" style="827" customWidth="1"/>
    <col min="3602" max="3840" width="9.140625" style="827"/>
    <col min="3841" max="3841" width="46.140625" style="827" customWidth="1"/>
    <col min="3842" max="3842" width="30.7109375" style="827" customWidth="1"/>
    <col min="3843" max="3843" width="20.85546875" style="827" customWidth="1"/>
    <col min="3844" max="3845" width="20.42578125" style="827" customWidth="1"/>
    <col min="3846" max="3846" width="14.7109375" style="827" customWidth="1"/>
    <col min="3847" max="3847" width="14" style="827" customWidth="1"/>
    <col min="3848" max="3848" width="32.85546875" style="827" customWidth="1"/>
    <col min="3849" max="3849" width="11" style="827" customWidth="1"/>
    <col min="3850" max="3850" width="11.140625" style="827" customWidth="1"/>
    <col min="3851" max="3852" width="13.28515625" style="827" customWidth="1"/>
    <col min="3853" max="3853" width="13.85546875" style="827" customWidth="1"/>
    <col min="3854" max="3857" width="9.140625" style="827" customWidth="1"/>
    <col min="3858" max="4096" width="9.140625" style="827"/>
    <col min="4097" max="4097" width="46.140625" style="827" customWidth="1"/>
    <col min="4098" max="4098" width="30.7109375" style="827" customWidth="1"/>
    <col min="4099" max="4099" width="20.85546875" style="827" customWidth="1"/>
    <col min="4100" max="4101" width="20.42578125" style="827" customWidth="1"/>
    <col min="4102" max="4102" width="14.7109375" style="827" customWidth="1"/>
    <col min="4103" max="4103" width="14" style="827" customWidth="1"/>
    <col min="4104" max="4104" width="32.85546875" style="827" customWidth="1"/>
    <col min="4105" max="4105" width="11" style="827" customWidth="1"/>
    <col min="4106" max="4106" width="11.140625" style="827" customWidth="1"/>
    <col min="4107" max="4108" width="13.28515625" style="827" customWidth="1"/>
    <col min="4109" max="4109" width="13.85546875" style="827" customWidth="1"/>
    <col min="4110" max="4113" width="9.140625" style="827" customWidth="1"/>
    <col min="4114" max="4352" width="9.140625" style="827"/>
    <col min="4353" max="4353" width="46.140625" style="827" customWidth="1"/>
    <col min="4354" max="4354" width="30.7109375" style="827" customWidth="1"/>
    <col min="4355" max="4355" width="20.85546875" style="827" customWidth="1"/>
    <col min="4356" max="4357" width="20.42578125" style="827" customWidth="1"/>
    <col min="4358" max="4358" width="14.7109375" style="827" customWidth="1"/>
    <col min="4359" max="4359" width="14" style="827" customWidth="1"/>
    <col min="4360" max="4360" width="32.85546875" style="827" customWidth="1"/>
    <col min="4361" max="4361" width="11" style="827" customWidth="1"/>
    <col min="4362" max="4362" width="11.140625" style="827" customWidth="1"/>
    <col min="4363" max="4364" width="13.28515625" style="827" customWidth="1"/>
    <col min="4365" max="4365" width="13.85546875" style="827" customWidth="1"/>
    <col min="4366" max="4369" width="9.140625" style="827" customWidth="1"/>
    <col min="4370" max="4608" width="9.140625" style="827"/>
    <col min="4609" max="4609" width="46.140625" style="827" customWidth="1"/>
    <col min="4610" max="4610" width="30.7109375" style="827" customWidth="1"/>
    <col min="4611" max="4611" width="20.85546875" style="827" customWidth="1"/>
    <col min="4612" max="4613" width="20.42578125" style="827" customWidth="1"/>
    <col min="4614" max="4614" width="14.7109375" style="827" customWidth="1"/>
    <col min="4615" max="4615" width="14" style="827" customWidth="1"/>
    <col min="4616" max="4616" width="32.85546875" style="827" customWidth="1"/>
    <col min="4617" max="4617" width="11" style="827" customWidth="1"/>
    <col min="4618" max="4618" width="11.140625" style="827" customWidth="1"/>
    <col min="4619" max="4620" width="13.28515625" style="827" customWidth="1"/>
    <col min="4621" max="4621" width="13.85546875" style="827" customWidth="1"/>
    <col min="4622" max="4625" width="9.140625" style="827" customWidth="1"/>
    <col min="4626" max="4864" width="9.140625" style="827"/>
    <col min="4865" max="4865" width="46.140625" style="827" customWidth="1"/>
    <col min="4866" max="4866" width="30.7109375" style="827" customWidth="1"/>
    <col min="4867" max="4867" width="20.85546875" style="827" customWidth="1"/>
    <col min="4868" max="4869" width="20.42578125" style="827" customWidth="1"/>
    <col min="4870" max="4870" width="14.7109375" style="827" customWidth="1"/>
    <col min="4871" max="4871" width="14" style="827" customWidth="1"/>
    <col min="4872" max="4872" width="32.85546875" style="827" customWidth="1"/>
    <col min="4873" max="4873" width="11" style="827" customWidth="1"/>
    <col min="4874" max="4874" width="11.140625" style="827" customWidth="1"/>
    <col min="4875" max="4876" width="13.28515625" style="827" customWidth="1"/>
    <col min="4877" max="4877" width="13.85546875" style="827" customWidth="1"/>
    <col min="4878" max="4881" width="9.140625" style="827" customWidth="1"/>
    <col min="4882" max="5120" width="9.140625" style="827"/>
    <col min="5121" max="5121" width="46.140625" style="827" customWidth="1"/>
    <col min="5122" max="5122" width="30.7109375" style="827" customWidth="1"/>
    <col min="5123" max="5123" width="20.85546875" style="827" customWidth="1"/>
    <col min="5124" max="5125" width="20.42578125" style="827" customWidth="1"/>
    <col min="5126" max="5126" width="14.7109375" style="827" customWidth="1"/>
    <col min="5127" max="5127" width="14" style="827" customWidth="1"/>
    <col min="5128" max="5128" width="32.85546875" style="827" customWidth="1"/>
    <col min="5129" max="5129" width="11" style="827" customWidth="1"/>
    <col min="5130" max="5130" width="11.140625" style="827" customWidth="1"/>
    <col min="5131" max="5132" width="13.28515625" style="827" customWidth="1"/>
    <col min="5133" max="5133" width="13.85546875" style="827" customWidth="1"/>
    <col min="5134" max="5137" width="9.140625" style="827" customWidth="1"/>
    <col min="5138" max="5376" width="9.140625" style="827"/>
    <col min="5377" max="5377" width="46.140625" style="827" customWidth="1"/>
    <col min="5378" max="5378" width="30.7109375" style="827" customWidth="1"/>
    <col min="5379" max="5379" width="20.85546875" style="827" customWidth="1"/>
    <col min="5380" max="5381" width="20.42578125" style="827" customWidth="1"/>
    <col min="5382" max="5382" width="14.7109375" style="827" customWidth="1"/>
    <col min="5383" max="5383" width="14" style="827" customWidth="1"/>
    <col min="5384" max="5384" width="32.85546875" style="827" customWidth="1"/>
    <col min="5385" max="5385" width="11" style="827" customWidth="1"/>
    <col min="5386" max="5386" width="11.140625" style="827" customWidth="1"/>
    <col min="5387" max="5388" width="13.28515625" style="827" customWidth="1"/>
    <col min="5389" max="5389" width="13.85546875" style="827" customWidth="1"/>
    <col min="5390" max="5393" width="9.140625" style="827" customWidth="1"/>
    <col min="5394" max="5632" width="9.140625" style="827"/>
    <col min="5633" max="5633" width="46.140625" style="827" customWidth="1"/>
    <col min="5634" max="5634" width="30.7109375" style="827" customWidth="1"/>
    <col min="5635" max="5635" width="20.85546875" style="827" customWidth="1"/>
    <col min="5636" max="5637" width="20.42578125" style="827" customWidth="1"/>
    <col min="5638" max="5638" width="14.7109375" style="827" customWidth="1"/>
    <col min="5639" max="5639" width="14" style="827" customWidth="1"/>
    <col min="5640" max="5640" width="32.85546875" style="827" customWidth="1"/>
    <col min="5641" max="5641" width="11" style="827" customWidth="1"/>
    <col min="5642" max="5642" width="11.140625" style="827" customWidth="1"/>
    <col min="5643" max="5644" width="13.28515625" style="827" customWidth="1"/>
    <col min="5645" max="5645" width="13.85546875" style="827" customWidth="1"/>
    <col min="5646" max="5649" width="9.140625" style="827" customWidth="1"/>
    <col min="5650" max="5888" width="9.140625" style="827"/>
    <col min="5889" max="5889" width="46.140625" style="827" customWidth="1"/>
    <col min="5890" max="5890" width="30.7109375" style="827" customWidth="1"/>
    <col min="5891" max="5891" width="20.85546875" style="827" customWidth="1"/>
    <col min="5892" max="5893" width="20.42578125" style="827" customWidth="1"/>
    <col min="5894" max="5894" width="14.7109375" style="827" customWidth="1"/>
    <col min="5895" max="5895" width="14" style="827" customWidth="1"/>
    <col min="5896" max="5896" width="32.85546875" style="827" customWidth="1"/>
    <col min="5897" max="5897" width="11" style="827" customWidth="1"/>
    <col min="5898" max="5898" width="11.140625" style="827" customWidth="1"/>
    <col min="5899" max="5900" width="13.28515625" style="827" customWidth="1"/>
    <col min="5901" max="5901" width="13.85546875" style="827" customWidth="1"/>
    <col min="5902" max="5905" width="9.140625" style="827" customWidth="1"/>
    <col min="5906" max="6144" width="9.140625" style="827"/>
    <col min="6145" max="6145" width="46.140625" style="827" customWidth="1"/>
    <col min="6146" max="6146" width="30.7109375" style="827" customWidth="1"/>
    <col min="6147" max="6147" width="20.85546875" style="827" customWidth="1"/>
    <col min="6148" max="6149" width="20.42578125" style="827" customWidth="1"/>
    <col min="6150" max="6150" width="14.7109375" style="827" customWidth="1"/>
    <col min="6151" max="6151" width="14" style="827" customWidth="1"/>
    <col min="6152" max="6152" width="32.85546875" style="827" customWidth="1"/>
    <col min="6153" max="6153" width="11" style="827" customWidth="1"/>
    <col min="6154" max="6154" width="11.140625" style="827" customWidth="1"/>
    <col min="6155" max="6156" width="13.28515625" style="827" customWidth="1"/>
    <col min="6157" max="6157" width="13.85546875" style="827" customWidth="1"/>
    <col min="6158" max="6161" width="9.140625" style="827" customWidth="1"/>
    <col min="6162" max="6400" width="9.140625" style="827"/>
    <col min="6401" max="6401" width="46.140625" style="827" customWidth="1"/>
    <col min="6402" max="6402" width="30.7109375" style="827" customWidth="1"/>
    <col min="6403" max="6403" width="20.85546875" style="827" customWidth="1"/>
    <col min="6404" max="6405" width="20.42578125" style="827" customWidth="1"/>
    <col min="6406" max="6406" width="14.7109375" style="827" customWidth="1"/>
    <col min="6407" max="6407" width="14" style="827" customWidth="1"/>
    <col min="6408" max="6408" width="32.85546875" style="827" customWidth="1"/>
    <col min="6409" max="6409" width="11" style="827" customWidth="1"/>
    <col min="6410" max="6410" width="11.140625" style="827" customWidth="1"/>
    <col min="6411" max="6412" width="13.28515625" style="827" customWidth="1"/>
    <col min="6413" max="6413" width="13.85546875" style="827" customWidth="1"/>
    <col min="6414" max="6417" width="9.140625" style="827" customWidth="1"/>
    <col min="6418" max="6656" width="9.140625" style="827"/>
    <col min="6657" max="6657" width="46.140625" style="827" customWidth="1"/>
    <col min="6658" max="6658" width="30.7109375" style="827" customWidth="1"/>
    <col min="6659" max="6659" width="20.85546875" style="827" customWidth="1"/>
    <col min="6660" max="6661" width="20.42578125" style="827" customWidth="1"/>
    <col min="6662" max="6662" width="14.7109375" style="827" customWidth="1"/>
    <col min="6663" max="6663" width="14" style="827" customWidth="1"/>
    <col min="6664" max="6664" width="32.85546875" style="827" customWidth="1"/>
    <col min="6665" max="6665" width="11" style="827" customWidth="1"/>
    <col min="6666" max="6666" width="11.140625" style="827" customWidth="1"/>
    <col min="6667" max="6668" width="13.28515625" style="827" customWidth="1"/>
    <col min="6669" max="6669" width="13.85546875" style="827" customWidth="1"/>
    <col min="6670" max="6673" width="9.140625" style="827" customWidth="1"/>
    <col min="6674" max="6912" width="9.140625" style="827"/>
    <col min="6913" max="6913" width="46.140625" style="827" customWidth="1"/>
    <col min="6914" max="6914" width="30.7109375" style="827" customWidth="1"/>
    <col min="6915" max="6915" width="20.85546875" style="827" customWidth="1"/>
    <col min="6916" max="6917" width="20.42578125" style="827" customWidth="1"/>
    <col min="6918" max="6918" width="14.7109375" style="827" customWidth="1"/>
    <col min="6919" max="6919" width="14" style="827" customWidth="1"/>
    <col min="6920" max="6920" width="32.85546875" style="827" customWidth="1"/>
    <col min="6921" max="6921" width="11" style="827" customWidth="1"/>
    <col min="6922" max="6922" width="11.140625" style="827" customWidth="1"/>
    <col min="6923" max="6924" width="13.28515625" style="827" customWidth="1"/>
    <col min="6925" max="6925" width="13.85546875" style="827" customWidth="1"/>
    <col min="6926" max="6929" width="9.140625" style="827" customWidth="1"/>
    <col min="6930" max="7168" width="9.140625" style="827"/>
    <col min="7169" max="7169" width="46.140625" style="827" customWidth="1"/>
    <col min="7170" max="7170" width="30.7109375" style="827" customWidth="1"/>
    <col min="7171" max="7171" width="20.85546875" style="827" customWidth="1"/>
    <col min="7172" max="7173" width="20.42578125" style="827" customWidth="1"/>
    <col min="7174" max="7174" width="14.7109375" style="827" customWidth="1"/>
    <col min="7175" max="7175" width="14" style="827" customWidth="1"/>
    <col min="7176" max="7176" width="32.85546875" style="827" customWidth="1"/>
    <col min="7177" max="7177" width="11" style="827" customWidth="1"/>
    <col min="7178" max="7178" width="11.140625" style="827" customWidth="1"/>
    <col min="7179" max="7180" width="13.28515625" style="827" customWidth="1"/>
    <col min="7181" max="7181" width="13.85546875" style="827" customWidth="1"/>
    <col min="7182" max="7185" width="9.140625" style="827" customWidth="1"/>
    <col min="7186" max="7424" width="9.140625" style="827"/>
    <col min="7425" max="7425" width="46.140625" style="827" customWidth="1"/>
    <col min="7426" max="7426" width="30.7109375" style="827" customWidth="1"/>
    <col min="7427" max="7427" width="20.85546875" style="827" customWidth="1"/>
    <col min="7428" max="7429" width="20.42578125" style="827" customWidth="1"/>
    <col min="7430" max="7430" width="14.7109375" style="827" customWidth="1"/>
    <col min="7431" max="7431" width="14" style="827" customWidth="1"/>
    <col min="7432" max="7432" width="32.85546875" style="827" customWidth="1"/>
    <col min="7433" max="7433" width="11" style="827" customWidth="1"/>
    <col min="7434" max="7434" width="11.140625" style="827" customWidth="1"/>
    <col min="7435" max="7436" width="13.28515625" style="827" customWidth="1"/>
    <col min="7437" max="7437" width="13.85546875" style="827" customWidth="1"/>
    <col min="7438" max="7441" width="9.140625" style="827" customWidth="1"/>
    <col min="7442" max="7680" width="9.140625" style="827"/>
    <col min="7681" max="7681" width="46.140625" style="827" customWidth="1"/>
    <col min="7682" max="7682" width="30.7109375" style="827" customWidth="1"/>
    <col min="7683" max="7683" width="20.85546875" style="827" customWidth="1"/>
    <col min="7684" max="7685" width="20.42578125" style="827" customWidth="1"/>
    <col min="7686" max="7686" width="14.7109375" style="827" customWidth="1"/>
    <col min="7687" max="7687" width="14" style="827" customWidth="1"/>
    <col min="7688" max="7688" width="32.85546875" style="827" customWidth="1"/>
    <col min="7689" max="7689" width="11" style="827" customWidth="1"/>
    <col min="7690" max="7690" width="11.140625" style="827" customWidth="1"/>
    <col min="7691" max="7692" width="13.28515625" style="827" customWidth="1"/>
    <col min="7693" max="7693" width="13.85546875" style="827" customWidth="1"/>
    <col min="7694" max="7697" width="9.140625" style="827" customWidth="1"/>
    <col min="7698" max="7936" width="9.140625" style="827"/>
    <col min="7937" max="7937" width="46.140625" style="827" customWidth="1"/>
    <col min="7938" max="7938" width="30.7109375" style="827" customWidth="1"/>
    <col min="7939" max="7939" width="20.85546875" style="827" customWidth="1"/>
    <col min="7940" max="7941" width="20.42578125" style="827" customWidth="1"/>
    <col min="7942" max="7942" width="14.7109375" style="827" customWidth="1"/>
    <col min="7943" max="7943" width="14" style="827" customWidth="1"/>
    <col min="7944" max="7944" width="32.85546875" style="827" customWidth="1"/>
    <col min="7945" max="7945" width="11" style="827" customWidth="1"/>
    <col min="7946" max="7946" width="11.140625" style="827" customWidth="1"/>
    <col min="7947" max="7948" width="13.28515625" style="827" customWidth="1"/>
    <col min="7949" max="7949" width="13.85546875" style="827" customWidth="1"/>
    <col min="7950" max="7953" width="9.140625" style="827" customWidth="1"/>
    <col min="7954" max="8192" width="9.140625" style="827"/>
    <col min="8193" max="8193" width="46.140625" style="827" customWidth="1"/>
    <col min="8194" max="8194" width="30.7109375" style="827" customWidth="1"/>
    <col min="8195" max="8195" width="20.85546875" style="827" customWidth="1"/>
    <col min="8196" max="8197" width="20.42578125" style="827" customWidth="1"/>
    <col min="8198" max="8198" width="14.7109375" style="827" customWidth="1"/>
    <col min="8199" max="8199" width="14" style="827" customWidth="1"/>
    <col min="8200" max="8200" width="32.85546875" style="827" customWidth="1"/>
    <col min="8201" max="8201" width="11" style="827" customWidth="1"/>
    <col min="8202" max="8202" width="11.140625" style="827" customWidth="1"/>
    <col min="8203" max="8204" width="13.28515625" style="827" customWidth="1"/>
    <col min="8205" max="8205" width="13.85546875" style="827" customWidth="1"/>
    <col min="8206" max="8209" width="9.140625" style="827" customWidth="1"/>
    <col min="8210" max="8448" width="9.140625" style="827"/>
    <col min="8449" max="8449" width="46.140625" style="827" customWidth="1"/>
    <col min="8450" max="8450" width="30.7109375" style="827" customWidth="1"/>
    <col min="8451" max="8451" width="20.85546875" style="827" customWidth="1"/>
    <col min="8452" max="8453" width="20.42578125" style="827" customWidth="1"/>
    <col min="8454" max="8454" width="14.7109375" style="827" customWidth="1"/>
    <col min="8455" max="8455" width="14" style="827" customWidth="1"/>
    <col min="8456" max="8456" width="32.85546875" style="827" customWidth="1"/>
    <col min="8457" max="8457" width="11" style="827" customWidth="1"/>
    <col min="8458" max="8458" width="11.140625" style="827" customWidth="1"/>
    <col min="8459" max="8460" width="13.28515625" style="827" customWidth="1"/>
    <col min="8461" max="8461" width="13.85546875" style="827" customWidth="1"/>
    <col min="8462" max="8465" width="9.140625" style="827" customWidth="1"/>
    <col min="8466" max="8704" width="9.140625" style="827"/>
    <col min="8705" max="8705" width="46.140625" style="827" customWidth="1"/>
    <col min="8706" max="8706" width="30.7109375" style="827" customWidth="1"/>
    <col min="8707" max="8707" width="20.85546875" style="827" customWidth="1"/>
    <col min="8708" max="8709" width="20.42578125" style="827" customWidth="1"/>
    <col min="8710" max="8710" width="14.7109375" style="827" customWidth="1"/>
    <col min="8711" max="8711" width="14" style="827" customWidth="1"/>
    <col min="8712" max="8712" width="32.85546875" style="827" customWidth="1"/>
    <col min="8713" max="8713" width="11" style="827" customWidth="1"/>
    <col min="8714" max="8714" width="11.140625" style="827" customWidth="1"/>
    <col min="8715" max="8716" width="13.28515625" style="827" customWidth="1"/>
    <col min="8717" max="8717" width="13.85546875" style="827" customWidth="1"/>
    <col min="8718" max="8721" width="9.140625" style="827" customWidth="1"/>
    <col min="8722" max="8960" width="9.140625" style="827"/>
    <col min="8961" max="8961" width="46.140625" style="827" customWidth="1"/>
    <col min="8962" max="8962" width="30.7109375" style="827" customWidth="1"/>
    <col min="8963" max="8963" width="20.85546875" style="827" customWidth="1"/>
    <col min="8964" max="8965" width="20.42578125" style="827" customWidth="1"/>
    <col min="8966" max="8966" width="14.7109375" style="827" customWidth="1"/>
    <col min="8967" max="8967" width="14" style="827" customWidth="1"/>
    <col min="8968" max="8968" width="32.85546875" style="827" customWidth="1"/>
    <col min="8969" max="8969" width="11" style="827" customWidth="1"/>
    <col min="8970" max="8970" width="11.140625" style="827" customWidth="1"/>
    <col min="8971" max="8972" width="13.28515625" style="827" customWidth="1"/>
    <col min="8973" max="8973" width="13.85546875" style="827" customWidth="1"/>
    <col min="8974" max="8977" width="9.140625" style="827" customWidth="1"/>
    <col min="8978" max="9216" width="9.140625" style="827"/>
    <col min="9217" max="9217" width="46.140625" style="827" customWidth="1"/>
    <col min="9218" max="9218" width="30.7109375" style="827" customWidth="1"/>
    <col min="9219" max="9219" width="20.85546875" style="827" customWidth="1"/>
    <col min="9220" max="9221" width="20.42578125" style="827" customWidth="1"/>
    <col min="9222" max="9222" width="14.7109375" style="827" customWidth="1"/>
    <col min="9223" max="9223" width="14" style="827" customWidth="1"/>
    <col min="9224" max="9224" width="32.85546875" style="827" customWidth="1"/>
    <col min="9225" max="9225" width="11" style="827" customWidth="1"/>
    <col min="9226" max="9226" width="11.140625" style="827" customWidth="1"/>
    <col min="9227" max="9228" width="13.28515625" style="827" customWidth="1"/>
    <col min="9229" max="9229" width="13.85546875" style="827" customWidth="1"/>
    <col min="9230" max="9233" width="9.140625" style="827" customWidth="1"/>
    <col min="9234" max="9472" width="9.140625" style="827"/>
    <col min="9473" max="9473" width="46.140625" style="827" customWidth="1"/>
    <col min="9474" max="9474" width="30.7109375" style="827" customWidth="1"/>
    <col min="9475" max="9475" width="20.85546875" style="827" customWidth="1"/>
    <col min="9476" max="9477" width="20.42578125" style="827" customWidth="1"/>
    <col min="9478" max="9478" width="14.7109375" style="827" customWidth="1"/>
    <col min="9479" max="9479" width="14" style="827" customWidth="1"/>
    <col min="9480" max="9480" width="32.85546875" style="827" customWidth="1"/>
    <col min="9481" max="9481" width="11" style="827" customWidth="1"/>
    <col min="9482" max="9482" width="11.140625" style="827" customWidth="1"/>
    <col min="9483" max="9484" width="13.28515625" style="827" customWidth="1"/>
    <col min="9485" max="9485" width="13.85546875" style="827" customWidth="1"/>
    <col min="9486" max="9489" width="9.140625" style="827" customWidth="1"/>
    <col min="9490" max="9728" width="9.140625" style="827"/>
    <col min="9729" max="9729" width="46.140625" style="827" customWidth="1"/>
    <col min="9730" max="9730" width="30.7109375" style="827" customWidth="1"/>
    <col min="9731" max="9731" width="20.85546875" style="827" customWidth="1"/>
    <col min="9732" max="9733" width="20.42578125" style="827" customWidth="1"/>
    <col min="9734" max="9734" width="14.7109375" style="827" customWidth="1"/>
    <col min="9735" max="9735" width="14" style="827" customWidth="1"/>
    <col min="9736" max="9736" width="32.85546875" style="827" customWidth="1"/>
    <col min="9737" max="9737" width="11" style="827" customWidth="1"/>
    <col min="9738" max="9738" width="11.140625" style="827" customWidth="1"/>
    <col min="9739" max="9740" width="13.28515625" style="827" customWidth="1"/>
    <col min="9741" max="9741" width="13.85546875" style="827" customWidth="1"/>
    <col min="9742" max="9745" width="9.140625" style="827" customWidth="1"/>
    <col min="9746" max="9984" width="9.140625" style="827"/>
    <col min="9985" max="9985" width="46.140625" style="827" customWidth="1"/>
    <col min="9986" max="9986" width="30.7109375" style="827" customWidth="1"/>
    <col min="9987" max="9987" width="20.85546875" style="827" customWidth="1"/>
    <col min="9988" max="9989" width="20.42578125" style="827" customWidth="1"/>
    <col min="9990" max="9990" width="14.7109375" style="827" customWidth="1"/>
    <col min="9991" max="9991" width="14" style="827" customWidth="1"/>
    <col min="9992" max="9992" width="32.85546875" style="827" customWidth="1"/>
    <col min="9993" max="9993" width="11" style="827" customWidth="1"/>
    <col min="9994" max="9994" width="11.140625" style="827" customWidth="1"/>
    <col min="9995" max="9996" width="13.28515625" style="827" customWidth="1"/>
    <col min="9997" max="9997" width="13.85546875" style="827" customWidth="1"/>
    <col min="9998" max="10001" width="9.140625" style="827" customWidth="1"/>
    <col min="10002" max="10240" width="9.140625" style="827"/>
    <col min="10241" max="10241" width="46.140625" style="827" customWidth="1"/>
    <col min="10242" max="10242" width="30.7109375" style="827" customWidth="1"/>
    <col min="10243" max="10243" width="20.85546875" style="827" customWidth="1"/>
    <col min="10244" max="10245" width="20.42578125" style="827" customWidth="1"/>
    <col min="10246" max="10246" width="14.7109375" style="827" customWidth="1"/>
    <col min="10247" max="10247" width="14" style="827" customWidth="1"/>
    <col min="10248" max="10248" width="32.85546875" style="827" customWidth="1"/>
    <col min="10249" max="10249" width="11" style="827" customWidth="1"/>
    <col min="10250" max="10250" width="11.140625" style="827" customWidth="1"/>
    <col min="10251" max="10252" width="13.28515625" style="827" customWidth="1"/>
    <col min="10253" max="10253" width="13.85546875" style="827" customWidth="1"/>
    <col min="10254" max="10257" width="9.140625" style="827" customWidth="1"/>
    <col min="10258" max="10496" width="9.140625" style="827"/>
    <col min="10497" max="10497" width="46.140625" style="827" customWidth="1"/>
    <col min="10498" max="10498" width="30.7109375" style="827" customWidth="1"/>
    <col min="10499" max="10499" width="20.85546875" style="827" customWidth="1"/>
    <col min="10500" max="10501" width="20.42578125" style="827" customWidth="1"/>
    <col min="10502" max="10502" width="14.7109375" style="827" customWidth="1"/>
    <col min="10503" max="10503" width="14" style="827" customWidth="1"/>
    <col min="10504" max="10504" width="32.85546875" style="827" customWidth="1"/>
    <col min="10505" max="10505" width="11" style="827" customWidth="1"/>
    <col min="10506" max="10506" width="11.140625" style="827" customWidth="1"/>
    <col min="10507" max="10508" width="13.28515625" style="827" customWidth="1"/>
    <col min="10509" max="10509" width="13.85546875" style="827" customWidth="1"/>
    <col min="10510" max="10513" width="9.140625" style="827" customWidth="1"/>
    <col min="10514" max="10752" width="9.140625" style="827"/>
    <col min="10753" max="10753" width="46.140625" style="827" customWidth="1"/>
    <col min="10754" max="10754" width="30.7109375" style="827" customWidth="1"/>
    <col min="10755" max="10755" width="20.85546875" style="827" customWidth="1"/>
    <col min="10756" max="10757" width="20.42578125" style="827" customWidth="1"/>
    <col min="10758" max="10758" width="14.7109375" style="827" customWidth="1"/>
    <col min="10759" max="10759" width="14" style="827" customWidth="1"/>
    <col min="10760" max="10760" width="32.85546875" style="827" customWidth="1"/>
    <col min="10761" max="10761" width="11" style="827" customWidth="1"/>
    <col min="10762" max="10762" width="11.140625" style="827" customWidth="1"/>
    <col min="10763" max="10764" width="13.28515625" style="827" customWidth="1"/>
    <col min="10765" max="10765" width="13.85546875" style="827" customWidth="1"/>
    <col min="10766" max="10769" width="9.140625" style="827" customWidth="1"/>
    <col min="10770" max="11008" width="9.140625" style="827"/>
    <col min="11009" max="11009" width="46.140625" style="827" customWidth="1"/>
    <col min="11010" max="11010" width="30.7109375" style="827" customWidth="1"/>
    <col min="11011" max="11011" width="20.85546875" style="827" customWidth="1"/>
    <col min="11012" max="11013" width="20.42578125" style="827" customWidth="1"/>
    <col min="11014" max="11014" width="14.7109375" style="827" customWidth="1"/>
    <col min="11015" max="11015" width="14" style="827" customWidth="1"/>
    <col min="11016" max="11016" width="32.85546875" style="827" customWidth="1"/>
    <col min="11017" max="11017" width="11" style="827" customWidth="1"/>
    <col min="11018" max="11018" width="11.140625" style="827" customWidth="1"/>
    <col min="11019" max="11020" width="13.28515625" style="827" customWidth="1"/>
    <col min="11021" max="11021" width="13.85546875" style="827" customWidth="1"/>
    <col min="11022" max="11025" width="9.140625" style="827" customWidth="1"/>
    <col min="11026" max="11264" width="9.140625" style="827"/>
    <col min="11265" max="11265" width="46.140625" style="827" customWidth="1"/>
    <col min="11266" max="11266" width="30.7109375" style="827" customWidth="1"/>
    <col min="11267" max="11267" width="20.85546875" style="827" customWidth="1"/>
    <col min="11268" max="11269" width="20.42578125" style="827" customWidth="1"/>
    <col min="11270" max="11270" width="14.7109375" style="827" customWidth="1"/>
    <col min="11271" max="11271" width="14" style="827" customWidth="1"/>
    <col min="11272" max="11272" width="32.85546875" style="827" customWidth="1"/>
    <col min="11273" max="11273" width="11" style="827" customWidth="1"/>
    <col min="11274" max="11274" width="11.140625" style="827" customWidth="1"/>
    <col min="11275" max="11276" width="13.28515625" style="827" customWidth="1"/>
    <col min="11277" max="11277" width="13.85546875" style="827" customWidth="1"/>
    <col min="11278" max="11281" width="9.140625" style="827" customWidth="1"/>
    <col min="11282" max="11520" width="9.140625" style="827"/>
    <col min="11521" max="11521" width="46.140625" style="827" customWidth="1"/>
    <col min="11522" max="11522" width="30.7109375" style="827" customWidth="1"/>
    <col min="11523" max="11523" width="20.85546875" style="827" customWidth="1"/>
    <col min="11524" max="11525" width="20.42578125" style="827" customWidth="1"/>
    <col min="11526" max="11526" width="14.7109375" style="827" customWidth="1"/>
    <col min="11527" max="11527" width="14" style="827" customWidth="1"/>
    <col min="11528" max="11528" width="32.85546875" style="827" customWidth="1"/>
    <col min="11529" max="11529" width="11" style="827" customWidth="1"/>
    <col min="11530" max="11530" width="11.140625" style="827" customWidth="1"/>
    <col min="11531" max="11532" width="13.28515625" style="827" customWidth="1"/>
    <col min="11533" max="11533" width="13.85546875" style="827" customWidth="1"/>
    <col min="11534" max="11537" width="9.140625" style="827" customWidth="1"/>
    <col min="11538" max="11776" width="9.140625" style="827"/>
    <col min="11777" max="11777" width="46.140625" style="827" customWidth="1"/>
    <col min="11778" max="11778" width="30.7109375" style="827" customWidth="1"/>
    <col min="11779" max="11779" width="20.85546875" style="827" customWidth="1"/>
    <col min="11780" max="11781" width="20.42578125" style="827" customWidth="1"/>
    <col min="11782" max="11782" width="14.7109375" style="827" customWidth="1"/>
    <col min="11783" max="11783" width="14" style="827" customWidth="1"/>
    <col min="11784" max="11784" width="32.85546875" style="827" customWidth="1"/>
    <col min="11785" max="11785" width="11" style="827" customWidth="1"/>
    <col min="11786" max="11786" width="11.140625" style="827" customWidth="1"/>
    <col min="11787" max="11788" width="13.28515625" style="827" customWidth="1"/>
    <col min="11789" max="11789" width="13.85546875" style="827" customWidth="1"/>
    <col min="11790" max="11793" width="9.140625" style="827" customWidth="1"/>
    <col min="11794" max="12032" width="9.140625" style="827"/>
    <col min="12033" max="12033" width="46.140625" style="827" customWidth="1"/>
    <col min="12034" max="12034" width="30.7109375" style="827" customWidth="1"/>
    <col min="12035" max="12035" width="20.85546875" style="827" customWidth="1"/>
    <col min="12036" max="12037" width="20.42578125" style="827" customWidth="1"/>
    <col min="12038" max="12038" width="14.7109375" style="827" customWidth="1"/>
    <col min="12039" max="12039" width="14" style="827" customWidth="1"/>
    <col min="12040" max="12040" width="32.85546875" style="827" customWidth="1"/>
    <col min="12041" max="12041" width="11" style="827" customWidth="1"/>
    <col min="12042" max="12042" width="11.140625" style="827" customWidth="1"/>
    <col min="12043" max="12044" width="13.28515625" style="827" customWidth="1"/>
    <col min="12045" max="12045" width="13.85546875" style="827" customWidth="1"/>
    <col min="12046" max="12049" width="9.140625" style="827" customWidth="1"/>
    <col min="12050" max="12288" width="9.140625" style="827"/>
    <col min="12289" max="12289" width="46.140625" style="827" customWidth="1"/>
    <col min="12290" max="12290" width="30.7109375" style="827" customWidth="1"/>
    <col min="12291" max="12291" width="20.85546875" style="827" customWidth="1"/>
    <col min="12292" max="12293" width="20.42578125" style="827" customWidth="1"/>
    <col min="12294" max="12294" width="14.7109375" style="827" customWidth="1"/>
    <col min="12295" max="12295" width="14" style="827" customWidth="1"/>
    <col min="12296" max="12296" width="32.85546875" style="827" customWidth="1"/>
    <col min="12297" max="12297" width="11" style="827" customWidth="1"/>
    <col min="12298" max="12298" width="11.140625" style="827" customWidth="1"/>
    <col min="12299" max="12300" width="13.28515625" style="827" customWidth="1"/>
    <col min="12301" max="12301" width="13.85546875" style="827" customWidth="1"/>
    <col min="12302" max="12305" width="9.140625" style="827" customWidth="1"/>
    <col min="12306" max="12544" width="9.140625" style="827"/>
    <col min="12545" max="12545" width="46.140625" style="827" customWidth="1"/>
    <col min="12546" max="12546" width="30.7109375" style="827" customWidth="1"/>
    <col min="12547" max="12547" width="20.85546875" style="827" customWidth="1"/>
    <col min="12548" max="12549" width="20.42578125" style="827" customWidth="1"/>
    <col min="12550" max="12550" width="14.7109375" style="827" customWidth="1"/>
    <col min="12551" max="12551" width="14" style="827" customWidth="1"/>
    <col min="12552" max="12552" width="32.85546875" style="827" customWidth="1"/>
    <col min="12553" max="12553" width="11" style="827" customWidth="1"/>
    <col min="12554" max="12554" width="11.140625" style="827" customWidth="1"/>
    <col min="12555" max="12556" width="13.28515625" style="827" customWidth="1"/>
    <col min="12557" max="12557" width="13.85546875" style="827" customWidth="1"/>
    <col min="12558" max="12561" width="9.140625" style="827" customWidth="1"/>
    <col min="12562" max="12800" width="9.140625" style="827"/>
    <col min="12801" max="12801" width="46.140625" style="827" customWidth="1"/>
    <col min="12802" max="12802" width="30.7109375" style="827" customWidth="1"/>
    <col min="12803" max="12803" width="20.85546875" style="827" customWidth="1"/>
    <col min="12804" max="12805" width="20.42578125" style="827" customWidth="1"/>
    <col min="12806" max="12806" width="14.7109375" style="827" customWidth="1"/>
    <col min="12807" max="12807" width="14" style="827" customWidth="1"/>
    <col min="12808" max="12808" width="32.85546875" style="827" customWidth="1"/>
    <col min="12809" max="12809" width="11" style="827" customWidth="1"/>
    <col min="12810" max="12810" width="11.140625" style="827" customWidth="1"/>
    <col min="12811" max="12812" width="13.28515625" style="827" customWidth="1"/>
    <col min="12813" max="12813" width="13.85546875" style="827" customWidth="1"/>
    <col min="12814" max="12817" width="9.140625" style="827" customWidth="1"/>
    <col min="12818" max="13056" width="9.140625" style="827"/>
    <col min="13057" max="13057" width="46.140625" style="827" customWidth="1"/>
    <col min="13058" max="13058" width="30.7109375" style="827" customWidth="1"/>
    <col min="13059" max="13059" width="20.85546875" style="827" customWidth="1"/>
    <col min="13060" max="13061" width="20.42578125" style="827" customWidth="1"/>
    <col min="13062" max="13062" width="14.7109375" style="827" customWidth="1"/>
    <col min="13063" max="13063" width="14" style="827" customWidth="1"/>
    <col min="13064" max="13064" width="32.85546875" style="827" customWidth="1"/>
    <col min="13065" max="13065" width="11" style="827" customWidth="1"/>
    <col min="13066" max="13066" width="11.140625" style="827" customWidth="1"/>
    <col min="13067" max="13068" width="13.28515625" style="827" customWidth="1"/>
    <col min="13069" max="13069" width="13.85546875" style="827" customWidth="1"/>
    <col min="13070" max="13073" width="9.140625" style="827" customWidth="1"/>
    <col min="13074" max="13312" width="9.140625" style="827"/>
    <col min="13313" max="13313" width="46.140625" style="827" customWidth="1"/>
    <col min="13314" max="13314" width="30.7109375" style="827" customWidth="1"/>
    <col min="13315" max="13315" width="20.85546875" style="827" customWidth="1"/>
    <col min="13316" max="13317" width="20.42578125" style="827" customWidth="1"/>
    <col min="13318" max="13318" width="14.7109375" style="827" customWidth="1"/>
    <col min="13319" max="13319" width="14" style="827" customWidth="1"/>
    <col min="13320" max="13320" width="32.85546875" style="827" customWidth="1"/>
    <col min="13321" max="13321" width="11" style="827" customWidth="1"/>
    <col min="13322" max="13322" width="11.140625" style="827" customWidth="1"/>
    <col min="13323" max="13324" width="13.28515625" style="827" customWidth="1"/>
    <col min="13325" max="13325" width="13.85546875" style="827" customWidth="1"/>
    <col min="13326" max="13329" width="9.140625" style="827" customWidth="1"/>
    <col min="13330" max="13568" width="9.140625" style="827"/>
    <col min="13569" max="13569" width="46.140625" style="827" customWidth="1"/>
    <col min="13570" max="13570" width="30.7109375" style="827" customWidth="1"/>
    <col min="13571" max="13571" width="20.85546875" style="827" customWidth="1"/>
    <col min="13572" max="13573" width="20.42578125" style="827" customWidth="1"/>
    <col min="13574" max="13574" width="14.7109375" style="827" customWidth="1"/>
    <col min="13575" max="13575" width="14" style="827" customWidth="1"/>
    <col min="13576" max="13576" width="32.85546875" style="827" customWidth="1"/>
    <col min="13577" max="13577" width="11" style="827" customWidth="1"/>
    <col min="13578" max="13578" width="11.140625" style="827" customWidth="1"/>
    <col min="13579" max="13580" width="13.28515625" style="827" customWidth="1"/>
    <col min="13581" max="13581" width="13.85546875" style="827" customWidth="1"/>
    <col min="13582" max="13585" width="9.140625" style="827" customWidth="1"/>
    <col min="13586" max="13824" width="9.140625" style="827"/>
    <col min="13825" max="13825" width="46.140625" style="827" customWidth="1"/>
    <col min="13826" max="13826" width="30.7109375" style="827" customWidth="1"/>
    <col min="13827" max="13827" width="20.85546875" style="827" customWidth="1"/>
    <col min="13828" max="13829" width="20.42578125" style="827" customWidth="1"/>
    <col min="13830" max="13830" width="14.7109375" style="827" customWidth="1"/>
    <col min="13831" max="13831" width="14" style="827" customWidth="1"/>
    <col min="13832" max="13832" width="32.85546875" style="827" customWidth="1"/>
    <col min="13833" max="13833" width="11" style="827" customWidth="1"/>
    <col min="13834" max="13834" width="11.140625" style="827" customWidth="1"/>
    <col min="13835" max="13836" width="13.28515625" style="827" customWidth="1"/>
    <col min="13837" max="13837" width="13.85546875" style="827" customWidth="1"/>
    <col min="13838" max="13841" width="9.140625" style="827" customWidth="1"/>
    <col min="13842" max="14080" width="9.140625" style="827"/>
    <col min="14081" max="14081" width="46.140625" style="827" customWidth="1"/>
    <col min="14082" max="14082" width="30.7109375" style="827" customWidth="1"/>
    <col min="14083" max="14083" width="20.85546875" style="827" customWidth="1"/>
    <col min="14084" max="14085" width="20.42578125" style="827" customWidth="1"/>
    <col min="14086" max="14086" width="14.7109375" style="827" customWidth="1"/>
    <col min="14087" max="14087" width="14" style="827" customWidth="1"/>
    <col min="14088" max="14088" width="32.85546875" style="827" customWidth="1"/>
    <col min="14089" max="14089" width="11" style="827" customWidth="1"/>
    <col min="14090" max="14090" width="11.140625" style="827" customWidth="1"/>
    <col min="14091" max="14092" width="13.28515625" style="827" customWidth="1"/>
    <col min="14093" max="14093" width="13.85546875" style="827" customWidth="1"/>
    <col min="14094" max="14097" width="9.140625" style="827" customWidth="1"/>
    <col min="14098" max="14336" width="9.140625" style="827"/>
    <col min="14337" max="14337" width="46.140625" style="827" customWidth="1"/>
    <col min="14338" max="14338" width="30.7109375" style="827" customWidth="1"/>
    <col min="14339" max="14339" width="20.85546875" style="827" customWidth="1"/>
    <col min="14340" max="14341" width="20.42578125" style="827" customWidth="1"/>
    <col min="14342" max="14342" width="14.7109375" style="827" customWidth="1"/>
    <col min="14343" max="14343" width="14" style="827" customWidth="1"/>
    <col min="14344" max="14344" width="32.85546875" style="827" customWidth="1"/>
    <col min="14345" max="14345" width="11" style="827" customWidth="1"/>
    <col min="14346" max="14346" width="11.140625" style="827" customWidth="1"/>
    <col min="14347" max="14348" width="13.28515625" style="827" customWidth="1"/>
    <col min="14349" max="14349" width="13.85546875" style="827" customWidth="1"/>
    <col min="14350" max="14353" width="9.140625" style="827" customWidth="1"/>
    <col min="14354" max="14592" width="9.140625" style="827"/>
    <col min="14593" max="14593" width="46.140625" style="827" customWidth="1"/>
    <col min="14594" max="14594" width="30.7109375" style="827" customWidth="1"/>
    <col min="14595" max="14595" width="20.85546875" style="827" customWidth="1"/>
    <col min="14596" max="14597" width="20.42578125" style="827" customWidth="1"/>
    <col min="14598" max="14598" width="14.7109375" style="827" customWidth="1"/>
    <col min="14599" max="14599" width="14" style="827" customWidth="1"/>
    <col min="14600" max="14600" width="32.85546875" style="827" customWidth="1"/>
    <col min="14601" max="14601" width="11" style="827" customWidth="1"/>
    <col min="14602" max="14602" width="11.140625" style="827" customWidth="1"/>
    <col min="14603" max="14604" width="13.28515625" style="827" customWidth="1"/>
    <col min="14605" max="14605" width="13.85546875" style="827" customWidth="1"/>
    <col min="14606" max="14609" width="9.140625" style="827" customWidth="1"/>
    <col min="14610" max="14848" width="9.140625" style="827"/>
    <col min="14849" max="14849" width="46.140625" style="827" customWidth="1"/>
    <col min="14850" max="14850" width="30.7109375" style="827" customWidth="1"/>
    <col min="14851" max="14851" width="20.85546875" style="827" customWidth="1"/>
    <col min="14852" max="14853" width="20.42578125" style="827" customWidth="1"/>
    <col min="14854" max="14854" width="14.7109375" style="827" customWidth="1"/>
    <col min="14855" max="14855" width="14" style="827" customWidth="1"/>
    <col min="14856" max="14856" width="32.85546875" style="827" customWidth="1"/>
    <col min="14857" max="14857" width="11" style="827" customWidth="1"/>
    <col min="14858" max="14858" width="11.140625" style="827" customWidth="1"/>
    <col min="14859" max="14860" width="13.28515625" style="827" customWidth="1"/>
    <col min="14861" max="14861" width="13.85546875" style="827" customWidth="1"/>
    <col min="14862" max="14865" width="9.140625" style="827" customWidth="1"/>
    <col min="14866" max="15104" width="9.140625" style="827"/>
    <col min="15105" max="15105" width="46.140625" style="827" customWidth="1"/>
    <col min="15106" max="15106" width="30.7109375" style="827" customWidth="1"/>
    <col min="15107" max="15107" width="20.85546875" style="827" customWidth="1"/>
    <col min="15108" max="15109" width="20.42578125" style="827" customWidth="1"/>
    <col min="15110" max="15110" width="14.7109375" style="827" customWidth="1"/>
    <col min="15111" max="15111" width="14" style="827" customWidth="1"/>
    <col min="15112" max="15112" width="32.85546875" style="827" customWidth="1"/>
    <col min="15113" max="15113" width="11" style="827" customWidth="1"/>
    <col min="15114" max="15114" width="11.140625" style="827" customWidth="1"/>
    <col min="15115" max="15116" width="13.28515625" style="827" customWidth="1"/>
    <col min="15117" max="15117" width="13.85546875" style="827" customWidth="1"/>
    <col min="15118" max="15121" width="9.140625" style="827" customWidth="1"/>
    <col min="15122" max="15360" width="9.140625" style="827"/>
    <col min="15361" max="15361" width="46.140625" style="827" customWidth="1"/>
    <col min="15362" max="15362" width="30.7109375" style="827" customWidth="1"/>
    <col min="15363" max="15363" width="20.85546875" style="827" customWidth="1"/>
    <col min="15364" max="15365" width="20.42578125" style="827" customWidth="1"/>
    <col min="15366" max="15366" width="14.7109375" style="827" customWidth="1"/>
    <col min="15367" max="15367" width="14" style="827" customWidth="1"/>
    <col min="15368" max="15368" width="32.85546875" style="827" customWidth="1"/>
    <col min="15369" max="15369" width="11" style="827" customWidth="1"/>
    <col min="15370" max="15370" width="11.140625" style="827" customWidth="1"/>
    <col min="15371" max="15372" width="13.28515625" style="827" customWidth="1"/>
    <col min="15373" max="15373" width="13.85546875" style="827" customWidth="1"/>
    <col min="15374" max="15377" width="9.140625" style="827" customWidth="1"/>
    <col min="15378" max="15616" width="9.140625" style="827"/>
    <col min="15617" max="15617" width="46.140625" style="827" customWidth="1"/>
    <col min="15618" max="15618" width="30.7109375" style="827" customWidth="1"/>
    <col min="15619" max="15619" width="20.85546875" style="827" customWidth="1"/>
    <col min="15620" max="15621" width="20.42578125" style="827" customWidth="1"/>
    <col min="15622" max="15622" width="14.7109375" style="827" customWidth="1"/>
    <col min="15623" max="15623" width="14" style="827" customWidth="1"/>
    <col min="15624" max="15624" width="32.85546875" style="827" customWidth="1"/>
    <col min="15625" max="15625" width="11" style="827" customWidth="1"/>
    <col min="15626" max="15626" width="11.140625" style="827" customWidth="1"/>
    <col min="15627" max="15628" width="13.28515625" style="827" customWidth="1"/>
    <col min="15629" max="15629" width="13.85546875" style="827" customWidth="1"/>
    <col min="15630" max="15633" width="9.140625" style="827" customWidth="1"/>
    <col min="15634" max="15872" width="9.140625" style="827"/>
    <col min="15873" max="15873" width="46.140625" style="827" customWidth="1"/>
    <col min="15874" max="15874" width="30.7109375" style="827" customWidth="1"/>
    <col min="15875" max="15875" width="20.85546875" style="827" customWidth="1"/>
    <col min="15876" max="15877" width="20.42578125" style="827" customWidth="1"/>
    <col min="15878" max="15878" width="14.7109375" style="827" customWidth="1"/>
    <col min="15879" max="15879" width="14" style="827" customWidth="1"/>
    <col min="15880" max="15880" width="32.85546875" style="827" customWidth="1"/>
    <col min="15881" max="15881" width="11" style="827" customWidth="1"/>
    <col min="15882" max="15882" width="11.140625" style="827" customWidth="1"/>
    <col min="15883" max="15884" width="13.28515625" style="827" customWidth="1"/>
    <col min="15885" max="15885" width="13.85546875" style="827" customWidth="1"/>
    <col min="15886" max="15889" width="9.140625" style="827" customWidth="1"/>
    <col min="15890" max="16128" width="9.140625" style="827"/>
    <col min="16129" max="16129" width="46.140625" style="827" customWidth="1"/>
    <col min="16130" max="16130" width="30.7109375" style="827" customWidth="1"/>
    <col min="16131" max="16131" width="20.85546875" style="827" customWidth="1"/>
    <col min="16132" max="16133" width="20.42578125" style="827" customWidth="1"/>
    <col min="16134" max="16134" width="14.7109375" style="827" customWidth="1"/>
    <col min="16135" max="16135" width="14" style="827" customWidth="1"/>
    <col min="16136" max="16136" width="32.85546875" style="827" customWidth="1"/>
    <col min="16137" max="16137" width="11" style="827" customWidth="1"/>
    <col min="16138" max="16138" width="11.140625" style="827" customWidth="1"/>
    <col min="16139" max="16140" width="13.28515625" style="827" customWidth="1"/>
    <col min="16141" max="16141" width="13.85546875" style="827" customWidth="1"/>
    <col min="16142" max="16145" width="9.140625" style="827" customWidth="1"/>
    <col min="16146" max="16384" width="9.140625" style="827"/>
  </cols>
  <sheetData>
    <row r="1" spans="1:9" s="820" customFormat="1" ht="12">
      <c r="A1" s="819"/>
      <c r="B1" s="819"/>
      <c r="G1" s="821" t="s">
        <v>221</v>
      </c>
      <c r="I1" s="822"/>
    </row>
    <row r="2" spans="1:9" s="820" customFormat="1" ht="12">
      <c r="A2" s="819"/>
      <c r="B2" s="819"/>
      <c r="G2" s="821" t="s">
        <v>222</v>
      </c>
      <c r="I2" s="822"/>
    </row>
    <row r="3" spans="1:9" s="820" customFormat="1" ht="12">
      <c r="A3" s="819"/>
      <c r="B3" s="819"/>
      <c r="G3" s="821" t="s">
        <v>223</v>
      </c>
      <c r="I3" s="822"/>
    </row>
    <row r="4" spans="1:9" s="820" customFormat="1" ht="13.5" customHeight="1">
      <c r="A4" s="819"/>
      <c r="B4" s="819"/>
      <c r="G4" s="821" t="s">
        <v>224</v>
      </c>
      <c r="I4" s="822"/>
    </row>
    <row r="5" spans="1:9" s="820" customFormat="1" ht="13.5" customHeight="1">
      <c r="A5" s="819"/>
      <c r="B5" s="823"/>
      <c r="G5" s="821" t="s">
        <v>225</v>
      </c>
      <c r="I5" s="822"/>
    </row>
    <row r="6" spans="1:9" ht="13.5" customHeight="1">
      <c r="B6" s="825"/>
      <c r="C6" s="826"/>
      <c r="D6" s="826"/>
      <c r="E6" s="826"/>
    </row>
    <row r="7" spans="1:9">
      <c r="B7" s="825"/>
      <c r="C7" s="826"/>
      <c r="D7" s="826"/>
      <c r="G7" s="829" t="s">
        <v>226</v>
      </c>
    </row>
    <row r="8" spans="1:9" ht="13.5" customHeight="1">
      <c r="B8" s="825"/>
      <c r="C8" s="830"/>
      <c r="E8" s="830"/>
      <c r="F8" s="826"/>
      <c r="G8" s="826"/>
      <c r="H8" s="826"/>
    </row>
    <row r="9" spans="1:9" s="344" customFormat="1" ht="15.75">
      <c r="A9" s="345"/>
      <c r="B9" s="318"/>
      <c r="C9" s="346"/>
      <c r="D9" s="941" t="s">
        <v>436</v>
      </c>
      <c r="E9" s="941"/>
      <c r="F9" s="941"/>
      <c r="G9" s="941"/>
    </row>
    <row r="10" spans="1:9" s="4" customFormat="1" ht="15.75">
      <c r="D10" s="941" t="s">
        <v>227</v>
      </c>
      <c r="E10" s="941"/>
      <c r="F10" s="941"/>
      <c r="G10" s="941"/>
    </row>
    <row r="11" spans="1:9" s="4" customFormat="1" ht="15.75">
      <c r="D11" s="941" t="s">
        <v>228</v>
      </c>
      <c r="E11" s="941"/>
      <c r="F11" s="941"/>
      <c r="G11" s="941"/>
    </row>
    <row r="12" spans="1:9" s="4" customFormat="1" ht="15.75">
      <c r="D12" s="941" t="s">
        <v>481</v>
      </c>
      <c r="E12" s="941"/>
      <c r="F12" s="941"/>
      <c r="G12" s="941"/>
    </row>
    <row r="13" spans="1:9" s="831" customFormat="1" ht="26.25" customHeight="1"/>
    <row r="14" spans="1:9" s="83" customFormat="1" ht="22.35" customHeight="1">
      <c r="A14" s="981" t="s">
        <v>2</v>
      </c>
      <c r="B14" s="981"/>
      <c r="C14" s="981"/>
      <c r="D14" s="981"/>
      <c r="E14" s="981"/>
      <c r="F14" s="981"/>
      <c r="G14" s="981"/>
    </row>
    <row r="15" spans="1:9" s="80" customFormat="1" ht="15.75">
      <c r="A15" s="982" t="s">
        <v>229</v>
      </c>
      <c r="B15" s="982"/>
      <c r="C15" s="982"/>
      <c r="D15" s="982"/>
      <c r="E15" s="982"/>
      <c r="F15" s="982"/>
      <c r="G15" s="982"/>
      <c r="H15" s="529"/>
      <c r="I15" s="221"/>
    </row>
    <row r="16" spans="1:9" s="213" customFormat="1" ht="15.75">
      <c r="A16" s="983"/>
      <c r="B16" s="983"/>
      <c r="C16" s="983"/>
      <c r="D16" s="983"/>
      <c r="E16" s="983"/>
      <c r="F16" s="983"/>
      <c r="G16" s="983"/>
      <c r="H16" s="530"/>
      <c r="I16" s="212"/>
    </row>
    <row r="17" spans="1:13" s="213" customFormat="1" ht="15.75">
      <c r="A17" s="981" t="s">
        <v>28</v>
      </c>
      <c r="B17" s="981"/>
      <c r="C17" s="981"/>
      <c r="D17" s="981"/>
      <c r="E17" s="981"/>
      <c r="F17" s="981"/>
      <c r="G17" s="981"/>
      <c r="H17" s="531"/>
      <c r="I17" s="212"/>
    </row>
    <row r="18" spans="1:13" s="864" customFormat="1" ht="32.25" customHeight="1">
      <c r="A18" s="1256" t="s">
        <v>457</v>
      </c>
      <c r="B18" s="1256"/>
      <c r="C18" s="1256"/>
      <c r="D18" s="1256"/>
      <c r="E18" s="1256"/>
      <c r="F18" s="1256"/>
      <c r="G18" s="1256"/>
      <c r="H18" s="861"/>
      <c r="I18" s="862"/>
      <c r="J18" s="863"/>
      <c r="K18" s="863"/>
      <c r="L18" s="863"/>
      <c r="M18" s="863"/>
    </row>
    <row r="19" spans="1:13" s="789" customFormat="1" ht="19.5" customHeight="1">
      <c r="A19" s="938" t="s">
        <v>467</v>
      </c>
      <c r="B19" s="938"/>
      <c r="C19" s="938"/>
      <c r="D19" s="938"/>
      <c r="E19" s="938"/>
      <c r="F19" s="938"/>
      <c r="G19" s="938"/>
    </row>
    <row r="20" spans="1:13" s="868" customFormat="1" ht="32.25" customHeight="1">
      <c r="A20" s="1258" t="s">
        <v>458</v>
      </c>
      <c r="B20" s="1258"/>
      <c r="C20" s="1258"/>
      <c r="D20" s="1258"/>
      <c r="E20" s="1258"/>
      <c r="F20" s="1258"/>
      <c r="G20" s="1258"/>
      <c r="H20" s="865"/>
      <c r="I20" s="866"/>
      <c r="J20" s="867"/>
      <c r="K20" s="867"/>
      <c r="L20" s="867"/>
    </row>
    <row r="21" spans="1:13" s="299" customFormat="1" ht="15.75">
      <c r="A21" s="427" t="s">
        <v>359</v>
      </c>
      <c r="B21" s="404"/>
      <c r="C21" s="404"/>
      <c r="D21" s="404"/>
      <c r="E21" s="404"/>
      <c r="F21" s="404"/>
      <c r="G21" s="404"/>
    </row>
    <row r="22" spans="1:13" s="404" customFormat="1" ht="15.75">
      <c r="A22" s="985" t="s">
        <v>323</v>
      </c>
      <c r="B22" s="985"/>
      <c r="C22" s="985"/>
      <c r="D22" s="985"/>
      <c r="E22" s="985"/>
      <c r="F22" s="985"/>
      <c r="G22" s="985"/>
    </row>
    <row r="23" spans="1:13" s="404" customFormat="1" ht="33.75" customHeight="1">
      <c r="A23" s="958" t="s">
        <v>297</v>
      </c>
      <c r="B23" s="958"/>
      <c r="C23" s="958"/>
      <c r="D23" s="958"/>
      <c r="E23" s="958"/>
      <c r="F23" s="958"/>
      <c r="G23" s="958"/>
    </row>
    <row r="24" spans="1:13" s="404" customFormat="1" ht="15.75">
      <c r="A24" s="541" t="s">
        <v>324</v>
      </c>
    </row>
    <row r="25" spans="1:13" s="404" customFormat="1" ht="15.75">
      <c r="A25" s="958" t="s">
        <v>344</v>
      </c>
      <c r="B25" s="958"/>
      <c r="C25" s="958"/>
      <c r="D25" s="958"/>
      <c r="E25" s="958"/>
      <c r="F25" s="958"/>
      <c r="G25" s="958"/>
    </row>
    <row r="26" spans="1:13" s="872" customFormat="1" ht="15.75">
      <c r="A26" s="1067" t="s">
        <v>507</v>
      </c>
      <c r="B26" s="1067"/>
      <c r="C26" s="1067"/>
      <c r="D26" s="1067"/>
      <c r="E26" s="1067"/>
      <c r="F26" s="1067"/>
      <c r="G26" s="1067"/>
      <c r="H26" s="869"/>
      <c r="I26" s="870"/>
      <c r="J26" s="871"/>
      <c r="K26" s="871"/>
      <c r="L26" s="871"/>
    </row>
    <row r="27" spans="1:13" s="299" customFormat="1" ht="32.25" customHeight="1">
      <c r="A27" s="1258" t="s">
        <v>459</v>
      </c>
      <c r="B27" s="1258"/>
      <c r="C27" s="1258"/>
      <c r="D27" s="1258"/>
      <c r="E27" s="1258"/>
      <c r="F27" s="1258"/>
      <c r="G27" s="1258"/>
    </row>
    <row r="28" spans="1:13" s="864" customFormat="1" ht="48" customHeight="1">
      <c r="A28" s="1259" t="s">
        <v>460</v>
      </c>
      <c r="B28" s="1259"/>
      <c r="C28" s="1259"/>
      <c r="D28" s="1259"/>
      <c r="E28" s="1259"/>
      <c r="F28" s="1259"/>
      <c r="G28" s="1259"/>
      <c r="H28" s="861"/>
      <c r="I28" s="862"/>
    </row>
    <row r="29" spans="1:13" s="864" customFormat="1" ht="15.75">
      <c r="A29" s="873"/>
      <c r="B29" s="861"/>
      <c r="C29" s="861"/>
      <c r="D29" s="861"/>
      <c r="E29" s="861"/>
      <c r="F29" s="861"/>
      <c r="G29" s="861"/>
      <c r="H29" s="861"/>
      <c r="I29" s="862"/>
    </row>
    <row r="30" spans="1:13" s="864" customFormat="1" ht="36" customHeight="1">
      <c r="A30" s="1257" t="s">
        <v>21</v>
      </c>
      <c r="B30" s="1257" t="s">
        <v>7</v>
      </c>
      <c r="C30" s="874" t="s">
        <v>8</v>
      </c>
      <c r="D30" s="874" t="s">
        <v>9</v>
      </c>
      <c r="E30" s="1257" t="s">
        <v>10</v>
      </c>
      <c r="F30" s="1257"/>
      <c r="G30" s="1257"/>
      <c r="H30" s="862"/>
    </row>
    <row r="31" spans="1:13" s="864" customFormat="1" ht="24" customHeight="1">
      <c r="A31" s="1257"/>
      <c r="B31" s="1257"/>
      <c r="C31" s="874" t="s">
        <v>11</v>
      </c>
      <c r="D31" s="874" t="s">
        <v>12</v>
      </c>
      <c r="E31" s="875" t="s">
        <v>13</v>
      </c>
      <c r="F31" s="875" t="s">
        <v>14</v>
      </c>
      <c r="G31" s="875" t="s">
        <v>30</v>
      </c>
      <c r="H31" s="862"/>
    </row>
    <row r="32" spans="1:13" s="864" customFormat="1" ht="21" customHeight="1">
      <c r="A32" s="876" t="s">
        <v>461</v>
      </c>
      <c r="B32" s="874" t="s">
        <v>36</v>
      </c>
      <c r="C32" s="874"/>
      <c r="D32" s="874"/>
      <c r="E32" s="875">
        <v>1</v>
      </c>
      <c r="F32" s="875">
        <v>1</v>
      </c>
      <c r="G32" s="875">
        <v>1</v>
      </c>
      <c r="H32" s="862"/>
    </row>
    <row r="33" spans="1:255" s="864" customFormat="1" ht="21" hidden="1" customHeight="1">
      <c r="A33" s="876"/>
      <c r="B33" s="874"/>
      <c r="C33" s="874"/>
      <c r="D33" s="874"/>
      <c r="E33" s="875"/>
      <c r="F33" s="875"/>
      <c r="G33" s="875"/>
      <c r="H33" s="862"/>
    </row>
    <row r="34" spans="1:255" s="864" customFormat="1" ht="32.25" hidden="1" customHeight="1">
      <c r="A34" s="876"/>
      <c r="B34" s="874"/>
      <c r="C34" s="874"/>
      <c r="D34" s="877"/>
      <c r="E34" s="877"/>
      <c r="F34" s="877"/>
      <c r="G34" s="877"/>
      <c r="H34" s="862"/>
    </row>
    <row r="35" spans="1:255" s="864" customFormat="1" ht="15.75">
      <c r="A35" s="861"/>
      <c r="B35" s="861"/>
      <c r="C35" s="861"/>
      <c r="D35" s="861"/>
      <c r="E35" s="861"/>
      <c r="F35" s="861"/>
      <c r="G35" s="861"/>
      <c r="H35" s="861"/>
      <c r="I35" s="862"/>
    </row>
    <row r="36" spans="1:255" s="864" customFormat="1" ht="37.5" customHeight="1">
      <c r="A36" s="1257" t="s">
        <v>6</v>
      </c>
      <c r="B36" s="1257" t="s">
        <v>7</v>
      </c>
      <c r="C36" s="874" t="s">
        <v>8</v>
      </c>
      <c r="D36" s="874" t="s">
        <v>9</v>
      </c>
      <c r="E36" s="1257" t="s">
        <v>10</v>
      </c>
      <c r="F36" s="1257"/>
      <c r="G36" s="1257"/>
      <c r="H36" s="862"/>
    </row>
    <row r="37" spans="1:255" s="864" customFormat="1" ht="23.25" customHeight="1">
      <c r="A37" s="1257"/>
      <c r="B37" s="1257"/>
      <c r="C37" s="874" t="s">
        <v>11</v>
      </c>
      <c r="D37" s="874" t="s">
        <v>12</v>
      </c>
      <c r="E37" s="875" t="s">
        <v>13</v>
      </c>
      <c r="F37" s="875" t="s">
        <v>14</v>
      </c>
      <c r="G37" s="875" t="s">
        <v>30</v>
      </c>
      <c r="H37" s="862"/>
    </row>
    <row r="38" spans="1:255" s="862" customFormat="1" ht="24" customHeight="1">
      <c r="A38" s="878" t="s">
        <v>17</v>
      </c>
      <c r="B38" s="874" t="s">
        <v>16</v>
      </c>
      <c r="C38" s="879"/>
      <c r="D38" s="879"/>
      <c r="E38" s="880">
        <f>924071+2431</f>
        <v>926502</v>
      </c>
      <c r="F38" s="880">
        <v>593143</v>
      </c>
      <c r="G38" s="880">
        <v>584028</v>
      </c>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4"/>
      <c r="BA38" s="864"/>
      <c r="BB38" s="864"/>
      <c r="BC38" s="864"/>
      <c r="BD38" s="864"/>
      <c r="BE38" s="864"/>
      <c r="BF38" s="864"/>
      <c r="BG38" s="864"/>
      <c r="BH38" s="864"/>
      <c r="BI38" s="864"/>
      <c r="BJ38" s="864"/>
      <c r="BK38" s="864"/>
      <c r="BL38" s="864"/>
      <c r="BM38" s="864"/>
      <c r="BN38" s="864"/>
      <c r="BO38" s="864"/>
      <c r="BP38" s="864"/>
      <c r="BQ38" s="864"/>
      <c r="BR38" s="864"/>
      <c r="BS38" s="864"/>
      <c r="BT38" s="864"/>
      <c r="BU38" s="864"/>
      <c r="BV38" s="864"/>
      <c r="BW38" s="864"/>
      <c r="BX38" s="864"/>
      <c r="BY38" s="864"/>
      <c r="BZ38" s="864"/>
      <c r="CA38" s="864"/>
      <c r="CB38" s="864"/>
      <c r="CC38" s="864"/>
      <c r="CD38" s="864"/>
      <c r="CE38" s="864"/>
      <c r="CF38" s="864"/>
      <c r="CG38" s="864"/>
      <c r="CH38" s="864"/>
      <c r="CI38" s="864"/>
      <c r="CJ38" s="864"/>
      <c r="CK38" s="864"/>
      <c r="CL38" s="864"/>
      <c r="CM38" s="864"/>
      <c r="CN38" s="864"/>
      <c r="CO38" s="864"/>
      <c r="CP38" s="864"/>
      <c r="CQ38" s="864"/>
      <c r="CR38" s="864"/>
      <c r="CS38" s="864"/>
      <c r="CT38" s="864"/>
      <c r="CU38" s="864"/>
      <c r="CV38" s="864"/>
      <c r="CW38" s="864"/>
      <c r="CX38" s="864"/>
      <c r="CY38" s="864"/>
      <c r="CZ38" s="864"/>
      <c r="DA38" s="864"/>
      <c r="DB38" s="864"/>
      <c r="DC38" s="864"/>
      <c r="DD38" s="864"/>
      <c r="DE38" s="864"/>
      <c r="DF38" s="864"/>
      <c r="DG38" s="864"/>
      <c r="DH38" s="864"/>
      <c r="DI38" s="864"/>
      <c r="DJ38" s="864"/>
      <c r="DK38" s="864"/>
      <c r="DL38" s="864"/>
      <c r="DM38" s="864"/>
      <c r="DN38" s="864"/>
      <c r="DO38" s="864"/>
      <c r="DP38" s="864"/>
      <c r="DQ38" s="864"/>
      <c r="DR38" s="864"/>
      <c r="DS38" s="864"/>
      <c r="DT38" s="864"/>
      <c r="DU38" s="864"/>
      <c r="DV38" s="864"/>
      <c r="DW38" s="864"/>
      <c r="DX38" s="864"/>
      <c r="DY38" s="864"/>
      <c r="DZ38" s="864"/>
      <c r="EA38" s="864"/>
      <c r="EB38" s="864"/>
      <c r="EC38" s="864"/>
      <c r="ED38" s="864"/>
      <c r="EE38" s="864"/>
      <c r="EF38" s="864"/>
      <c r="EG38" s="864"/>
      <c r="EH38" s="864"/>
      <c r="EI38" s="864"/>
      <c r="EJ38" s="864"/>
      <c r="EK38" s="864"/>
      <c r="EL38" s="864"/>
      <c r="EM38" s="864"/>
      <c r="EN38" s="864"/>
      <c r="EO38" s="864"/>
      <c r="EP38" s="864"/>
      <c r="EQ38" s="864"/>
      <c r="ER38" s="864"/>
      <c r="ES38" s="864"/>
      <c r="ET38" s="864"/>
      <c r="EU38" s="864"/>
      <c r="EV38" s="864"/>
      <c r="EW38" s="864"/>
      <c r="EX38" s="864"/>
      <c r="EY38" s="864"/>
      <c r="EZ38" s="864"/>
      <c r="FA38" s="864"/>
      <c r="FB38" s="864"/>
      <c r="FC38" s="864"/>
      <c r="FD38" s="864"/>
      <c r="FE38" s="864"/>
      <c r="FF38" s="864"/>
      <c r="FG38" s="864"/>
      <c r="FH38" s="864"/>
      <c r="FI38" s="864"/>
      <c r="FJ38" s="864"/>
      <c r="FK38" s="864"/>
      <c r="FL38" s="864"/>
      <c r="FM38" s="864"/>
      <c r="FN38" s="864"/>
      <c r="FO38" s="864"/>
      <c r="FP38" s="864"/>
      <c r="FQ38" s="864"/>
      <c r="FR38" s="864"/>
      <c r="FS38" s="864"/>
      <c r="FT38" s="864"/>
      <c r="FU38" s="864"/>
      <c r="FV38" s="864"/>
      <c r="FW38" s="864"/>
      <c r="FX38" s="864"/>
      <c r="FY38" s="864"/>
      <c r="FZ38" s="864"/>
      <c r="GA38" s="864"/>
      <c r="GB38" s="864"/>
      <c r="GC38" s="864"/>
      <c r="GD38" s="864"/>
      <c r="GE38" s="864"/>
      <c r="GF38" s="864"/>
      <c r="GG38" s="864"/>
      <c r="GH38" s="864"/>
      <c r="GI38" s="864"/>
      <c r="GJ38" s="864"/>
      <c r="GK38" s="864"/>
      <c r="GL38" s="864"/>
      <c r="GM38" s="864"/>
      <c r="GN38" s="864"/>
      <c r="GO38" s="864"/>
      <c r="GP38" s="864"/>
      <c r="GQ38" s="864"/>
      <c r="GR38" s="864"/>
      <c r="GS38" s="864"/>
      <c r="GT38" s="864"/>
      <c r="GU38" s="864"/>
      <c r="GV38" s="864"/>
      <c r="GW38" s="864"/>
      <c r="GX38" s="864"/>
      <c r="GY38" s="864"/>
      <c r="GZ38" s="864"/>
      <c r="HA38" s="864"/>
      <c r="HB38" s="864"/>
      <c r="HC38" s="864"/>
      <c r="HD38" s="864"/>
      <c r="HE38" s="864"/>
      <c r="HF38" s="864"/>
      <c r="HG38" s="864"/>
      <c r="HH38" s="864"/>
      <c r="HI38" s="864"/>
      <c r="HJ38" s="864"/>
      <c r="HK38" s="864"/>
      <c r="HL38" s="864"/>
      <c r="HM38" s="864"/>
      <c r="HN38" s="864"/>
      <c r="HO38" s="864"/>
      <c r="HP38" s="864"/>
      <c r="HQ38" s="864"/>
      <c r="HR38" s="864"/>
      <c r="HS38" s="864"/>
      <c r="HT38" s="864"/>
      <c r="HU38" s="864"/>
      <c r="HV38" s="864"/>
      <c r="HW38" s="864"/>
      <c r="HX38" s="864"/>
      <c r="HY38" s="864"/>
      <c r="HZ38" s="864"/>
      <c r="IA38" s="864"/>
      <c r="IB38" s="864"/>
      <c r="IC38" s="864"/>
      <c r="ID38" s="864"/>
      <c r="IE38" s="864"/>
      <c r="IF38" s="864"/>
      <c r="IG38" s="864"/>
      <c r="IH38" s="864"/>
      <c r="II38" s="864"/>
      <c r="IJ38" s="864"/>
      <c r="IK38" s="864"/>
      <c r="IL38" s="864"/>
      <c r="IM38" s="864"/>
      <c r="IN38" s="864"/>
      <c r="IO38" s="864"/>
      <c r="IP38" s="864"/>
      <c r="IQ38" s="864"/>
      <c r="IR38" s="864"/>
      <c r="IS38" s="864"/>
      <c r="IT38" s="864"/>
      <c r="IU38" s="864"/>
    </row>
    <row r="39" spans="1:255" s="862" customFormat="1" ht="26.25" customHeight="1">
      <c r="A39" s="881" t="s">
        <v>23</v>
      </c>
      <c r="B39" s="882" t="s">
        <v>16</v>
      </c>
      <c r="C39" s="883"/>
      <c r="D39" s="883"/>
      <c r="E39" s="884">
        <f>E38</f>
        <v>926502</v>
      </c>
      <c r="F39" s="884">
        <f>F38</f>
        <v>593143</v>
      </c>
      <c r="G39" s="884">
        <f>G38</f>
        <v>584028</v>
      </c>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4"/>
      <c r="BA39" s="864"/>
      <c r="BB39" s="864"/>
      <c r="BC39" s="864"/>
      <c r="BD39" s="864"/>
      <c r="BE39" s="864"/>
      <c r="BF39" s="864"/>
      <c r="BG39" s="864"/>
      <c r="BH39" s="864"/>
      <c r="BI39" s="864"/>
      <c r="BJ39" s="864"/>
      <c r="BK39" s="864"/>
      <c r="BL39" s="864"/>
      <c r="BM39" s="864"/>
      <c r="BN39" s="864"/>
      <c r="BO39" s="864"/>
      <c r="BP39" s="864"/>
      <c r="BQ39" s="864"/>
      <c r="BR39" s="864"/>
      <c r="BS39" s="864"/>
      <c r="BT39" s="864"/>
      <c r="BU39" s="864"/>
      <c r="BV39" s="864"/>
      <c r="BW39" s="864"/>
      <c r="BX39" s="864"/>
      <c r="BY39" s="864"/>
      <c r="BZ39" s="864"/>
      <c r="CA39" s="864"/>
      <c r="CB39" s="864"/>
      <c r="CC39" s="864"/>
      <c r="CD39" s="864"/>
      <c r="CE39" s="864"/>
      <c r="CF39" s="864"/>
      <c r="CG39" s="864"/>
      <c r="CH39" s="864"/>
      <c r="CI39" s="864"/>
      <c r="CJ39" s="864"/>
      <c r="CK39" s="864"/>
      <c r="CL39" s="864"/>
      <c r="CM39" s="864"/>
      <c r="CN39" s="864"/>
      <c r="CO39" s="864"/>
      <c r="CP39" s="864"/>
      <c r="CQ39" s="864"/>
      <c r="CR39" s="864"/>
      <c r="CS39" s="864"/>
      <c r="CT39" s="864"/>
      <c r="CU39" s="864"/>
      <c r="CV39" s="864"/>
      <c r="CW39" s="864"/>
      <c r="CX39" s="864"/>
      <c r="CY39" s="864"/>
      <c r="CZ39" s="864"/>
      <c r="DA39" s="864"/>
      <c r="DB39" s="864"/>
      <c r="DC39" s="864"/>
      <c r="DD39" s="864"/>
      <c r="DE39" s="864"/>
      <c r="DF39" s="864"/>
      <c r="DG39" s="864"/>
      <c r="DH39" s="864"/>
      <c r="DI39" s="864"/>
      <c r="DJ39" s="864"/>
      <c r="DK39" s="864"/>
      <c r="DL39" s="864"/>
      <c r="DM39" s="864"/>
      <c r="DN39" s="864"/>
      <c r="DO39" s="864"/>
      <c r="DP39" s="864"/>
      <c r="DQ39" s="864"/>
      <c r="DR39" s="864"/>
      <c r="DS39" s="864"/>
      <c r="DT39" s="864"/>
      <c r="DU39" s="864"/>
      <c r="DV39" s="864"/>
      <c r="DW39" s="864"/>
      <c r="DX39" s="864"/>
      <c r="DY39" s="864"/>
      <c r="DZ39" s="864"/>
      <c r="EA39" s="864"/>
      <c r="EB39" s="864"/>
      <c r="EC39" s="864"/>
      <c r="ED39" s="864"/>
      <c r="EE39" s="864"/>
      <c r="EF39" s="864"/>
      <c r="EG39" s="864"/>
      <c r="EH39" s="864"/>
      <c r="EI39" s="864"/>
      <c r="EJ39" s="864"/>
      <c r="EK39" s="864"/>
      <c r="EL39" s="864"/>
      <c r="EM39" s="864"/>
      <c r="EN39" s="864"/>
      <c r="EO39" s="864"/>
      <c r="EP39" s="864"/>
      <c r="EQ39" s="864"/>
      <c r="ER39" s="864"/>
      <c r="ES39" s="864"/>
      <c r="ET39" s="864"/>
      <c r="EU39" s="864"/>
      <c r="EV39" s="864"/>
      <c r="EW39" s="864"/>
      <c r="EX39" s="864"/>
      <c r="EY39" s="864"/>
      <c r="EZ39" s="864"/>
      <c r="FA39" s="864"/>
      <c r="FB39" s="864"/>
      <c r="FC39" s="864"/>
      <c r="FD39" s="864"/>
      <c r="FE39" s="864"/>
      <c r="FF39" s="864"/>
      <c r="FG39" s="864"/>
      <c r="FH39" s="864"/>
      <c r="FI39" s="864"/>
      <c r="FJ39" s="864"/>
      <c r="FK39" s="864"/>
      <c r="FL39" s="864"/>
      <c r="FM39" s="864"/>
      <c r="FN39" s="864"/>
      <c r="FO39" s="864"/>
      <c r="FP39" s="864"/>
      <c r="FQ39" s="864"/>
      <c r="FR39" s="864"/>
      <c r="FS39" s="864"/>
      <c r="FT39" s="864"/>
      <c r="FU39" s="864"/>
      <c r="FV39" s="864"/>
      <c r="FW39" s="864"/>
      <c r="FX39" s="864"/>
      <c r="FY39" s="864"/>
      <c r="FZ39" s="864"/>
      <c r="GA39" s="864"/>
      <c r="GB39" s="864"/>
      <c r="GC39" s="864"/>
      <c r="GD39" s="864"/>
      <c r="GE39" s="864"/>
      <c r="GF39" s="864"/>
      <c r="GG39" s="864"/>
      <c r="GH39" s="864"/>
      <c r="GI39" s="864"/>
      <c r="GJ39" s="864"/>
      <c r="GK39" s="864"/>
      <c r="GL39" s="864"/>
      <c r="GM39" s="864"/>
      <c r="GN39" s="864"/>
      <c r="GO39" s="864"/>
      <c r="GP39" s="864"/>
      <c r="GQ39" s="864"/>
      <c r="GR39" s="864"/>
      <c r="GS39" s="864"/>
      <c r="GT39" s="864"/>
      <c r="GU39" s="864"/>
      <c r="GV39" s="864"/>
      <c r="GW39" s="864"/>
      <c r="GX39" s="864"/>
      <c r="GY39" s="864"/>
      <c r="GZ39" s="864"/>
      <c r="HA39" s="864"/>
      <c r="HB39" s="864"/>
      <c r="HC39" s="864"/>
      <c r="HD39" s="864"/>
      <c r="HE39" s="864"/>
      <c r="HF39" s="864"/>
      <c r="HG39" s="864"/>
      <c r="HH39" s="864"/>
      <c r="HI39" s="864"/>
      <c r="HJ39" s="864"/>
      <c r="HK39" s="864"/>
      <c r="HL39" s="864"/>
      <c r="HM39" s="864"/>
      <c r="HN39" s="864"/>
      <c r="HO39" s="864"/>
      <c r="HP39" s="864"/>
      <c r="HQ39" s="864"/>
      <c r="HR39" s="864"/>
      <c r="HS39" s="864"/>
      <c r="HT39" s="864"/>
      <c r="HU39" s="864"/>
      <c r="HV39" s="864"/>
      <c r="HW39" s="864"/>
      <c r="HX39" s="864"/>
      <c r="HY39" s="864"/>
      <c r="HZ39" s="864"/>
      <c r="IA39" s="864"/>
      <c r="IB39" s="864"/>
      <c r="IC39" s="864"/>
      <c r="ID39" s="864"/>
      <c r="IE39" s="864"/>
      <c r="IF39" s="864"/>
      <c r="IG39" s="864"/>
      <c r="IH39" s="864"/>
      <c r="II39" s="864"/>
      <c r="IJ39" s="864"/>
      <c r="IK39" s="864"/>
      <c r="IL39" s="864"/>
      <c r="IM39" s="864"/>
      <c r="IN39" s="864"/>
      <c r="IO39" s="864"/>
      <c r="IP39" s="864"/>
      <c r="IQ39" s="864"/>
      <c r="IR39" s="864"/>
      <c r="IS39" s="864"/>
      <c r="IT39" s="864"/>
      <c r="IU39" s="864"/>
    </row>
    <row r="40" spans="1:255" s="864" customFormat="1" ht="15.75">
      <c r="A40" s="885"/>
      <c r="B40" s="885"/>
      <c r="I40" s="862"/>
    </row>
    <row r="41" spans="1:255" s="864" customFormat="1" ht="15.75">
      <c r="A41" s="885"/>
      <c r="B41" s="885"/>
      <c r="I41" s="862"/>
    </row>
    <row r="42" spans="1:255" s="864" customFormat="1" ht="15.75">
      <c r="A42" s="885"/>
      <c r="B42" s="885"/>
      <c r="I42" s="862"/>
    </row>
    <row r="43" spans="1:255" s="864" customFormat="1" ht="15.75">
      <c r="A43" s="885"/>
      <c r="B43" s="885"/>
      <c r="I43" s="862"/>
    </row>
    <row r="44" spans="1:255" s="864" customFormat="1" ht="15.75">
      <c r="A44" s="885"/>
      <c r="B44" s="885"/>
      <c r="I44" s="862"/>
    </row>
    <row r="45" spans="1:255" s="864" customFormat="1" ht="15.75">
      <c r="A45" s="885"/>
      <c r="B45" s="885"/>
      <c r="I45" s="862"/>
    </row>
  </sheetData>
  <mergeCells count="23">
    <mergeCell ref="A36:A37"/>
    <mergeCell ref="B36:B37"/>
    <mergeCell ref="E36:G36"/>
    <mergeCell ref="A19:G19"/>
    <mergeCell ref="A20:G20"/>
    <mergeCell ref="A22:G22"/>
    <mergeCell ref="A23:G23"/>
    <mergeCell ref="A25:G25"/>
    <mergeCell ref="A26:G26"/>
    <mergeCell ref="A27:G27"/>
    <mergeCell ref="A28:G28"/>
    <mergeCell ref="A30:A31"/>
    <mergeCell ref="B30:B31"/>
    <mergeCell ref="E30:G30"/>
    <mergeCell ref="D9:G9"/>
    <mergeCell ref="D10:G10"/>
    <mergeCell ref="D11:G11"/>
    <mergeCell ref="A18:G18"/>
    <mergeCell ref="D12:G12"/>
    <mergeCell ref="A14:G14"/>
    <mergeCell ref="A15:G15"/>
    <mergeCell ref="A16:G16"/>
    <mergeCell ref="A17:G17"/>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04"/>
  <sheetViews>
    <sheetView view="pageBreakPreview" topLeftCell="A25" zoomScaleNormal="70" zoomScaleSheetLayoutView="100" workbookViewId="0">
      <selection activeCell="A37" sqref="A37:C38"/>
    </sheetView>
  </sheetViews>
  <sheetFormatPr defaultRowHeight="15"/>
  <cols>
    <col min="1" max="1" width="41.7109375" style="656" customWidth="1"/>
    <col min="2" max="2" width="19.42578125" style="656" customWidth="1"/>
    <col min="3" max="3" width="15" style="639" customWidth="1"/>
    <col min="4" max="4" width="16.28515625" style="639" customWidth="1"/>
    <col min="5" max="5" width="15.28515625" style="639" customWidth="1"/>
    <col min="6" max="6" width="14.140625" style="639" customWidth="1"/>
    <col min="7" max="7" width="15.85546875" style="639" customWidth="1"/>
    <col min="8" max="8" width="11" style="637" customWidth="1"/>
    <col min="9" max="9" width="11.140625" style="639" customWidth="1"/>
    <col min="10" max="11" width="13.28515625" style="639" customWidth="1"/>
    <col min="12" max="12" width="13.85546875" style="639" customWidth="1"/>
    <col min="13" max="16" width="9.140625" style="639" customWidth="1"/>
    <col min="17" max="255" width="9.140625" style="639"/>
    <col min="256" max="256" width="46.140625" style="639" customWidth="1"/>
    <col min="257" max="257" width="30.7109375" style="639" customWidth="1"/>
    <col min="258" max="258" width="20.85546875" style="639" customWidth="1"/>
    <col min="259" max="260" width="20.42578125" style="639" customWidth="1"/>
    <col min="261" max="261" width="14.7109375" style="639" customWidth="1"/>
    <col min="262" max="262" width="14" style="639" customWidth="1"/>
    <col min="263" max="263" width="32.85546875" style="639" customWidth="1"/>
    <col min="264" max="264" width="11" style="639" customWidth="1"/>
    <col min="265" max="265" width="11.140625" style="639" customWidth="1"/>
    <col min="266" max="267" width="13.28515625" style="639" customWidth="1"/>
    <col min="268" max="268" width="13.85546875" style="639" customWidth="1"/>
    <col min="269" max="272" width="9.140625" style="639" customWidth="1"/>
    <col min="273" max="511" width="9.140625" style="639"/>
    <col min="512" max="512" width="46.140625" style="639" customWidth="1"/>
    <col min="513" max="513" width="30.7109375" style="639" customWidth="1"/>
    <col min="514" max="514" width="20.85546875" style="639" customWidth="1"/>
    <col min="515" max="516" width="20.42578125" style="639" customWidth="1"/>
    <col min="517" max="517" width="14.7109375" style="639" customWidth="1"/>
    <col min="518" max="518" width="14" style="639" customWidth="1"/>
    <col min="519" max="519" width="32.85546875" style="639" customWidth="1"/>
    <col min="520" max="520" width="11" style="639" customWidth="1"/>
    <col min="521" max="521" width="11.140625" style="639" customWidth="1"/>
    <col min="522" max="523" width="13.28515625" style="639" customWidth="1"/>
    <col min="524" max="524" width="13.85546875" style="639" customWidth="1"/>
    <col min="525" max="528" width="9.140625" style="639" customWidth="1"/>
    <col min="529" max="767" width="9.140625" style="639"/>
    <col min="768" max="768" width="46.140625" style="639" customWidth="1"/>
    <col min="769" max="769" width="30.7109375" style="639" customWidth="1"/>
    <col min="770" max="770" width="20.85546875" style="639" customWidth="1"/>
    <col min="771" max="772" width="20.42578125" style="639" customWidth="1"/>
    <col min="773" max="773" width="14.7109375" style="639" customWidth="1"/>
    <col min="774" max="774" width="14" style="639" customWidth="1"/>
    <col min="775" max="775" width="32.85546875" style="639" customWidth="1"/>
    <col min="776" max="776" width="11" style="639" customWidth="1"/>
    <col min="777" max="777" width="11.140625" style="639" customWidth="1"/>
    <col min="778" max="779" width="13.28515625" style="639" customWidth="1"/>
    <col min="780" max="780" width="13.85546875" style="639" customWidth="1"/>
    <col min="781" max="784" width="9.140625" style="639" customWidth="1"/>
    <col min="785" max="1023" width="9.140625" style="639"/>
    <col min="1024" max="1024" width="46.140625" style="639" customWidth="1"/>
    <col min="1025" max="1025" width="30.7109375" style="639" customWidth="1"/>
    <col min="1026" max="1026" width="20.85546875" style="639" customWidth="1"/>
    <col min="1027" max="1028" width="20.42578125" style="639" customWidth="1"/>
    <col min="1029" max="1029" width="14.7109375" style="639" customWidth="1"/>
    <col min="1030" max="1030" width="14" style="639" customWidth="1"/>
    <col min="1031" max="1031" width="32.85546875" style="639" customWidth="1"/>
    <col min="1032" max="1032" width="11" style="639" customWidth="1"/>
    <col min="1033" max="1033" width="11.140625" style="639" customWidth="1"/>
    <col min="1034" max="1035" width="13.28515625" style="639" customWidth="1"/>
    <col min="1036" max="1036" width="13.85546875" style="639" customWidth="1"/>
    <col min="1037" max="1040" width="9.140625" style="639" customWidth="1"/>
    <col min="1041" max="1279" width="9.140625" style="639"/>
    <col min="1280" max="1280" width="46.140625" style="639" customWidth="1"/>
    <col min="1281" max="1281" width="30.7109375" style="639" customWidth="1"/>
    <col min="1282" max="1282" width="20.85546875" style="639" customWidth="1"/>
    <col min="1283" max="1284" width="20.42578125" style="639" customWidth="1"/>
    <col min="1285" max="1285" width="14.7109375" style="639" customWidth="1"/>
    <col min="1286" max="1286" width="14" style="639" customWidth="1"/>
    <col min="1287" max="1287" width="32.85546875" style="639" customWidth="1"/>
    <col min="1288" max="1288" width="11" style="639" customWidth="1"/>
    <col min="1289" max="1289" width="11.140625" style="639" customWidth="1"/>
    <col min="1290" max="1291" width="13.28515625" style="639" customWidth="1"/>
    <col min="1292" max="1292" width="13.85546875" style="639" customWidth="1"/>
    <col min="1293" max="1296" width="9.140625" style="639" customWidth="1"/>
    <col min="1297" max="1535" width="9.140625" style="639"/>
    <col min="1536" max="1536" width="46.140625" style="639" customWidth="1"/>
    <col min="1537" max="1537" width="30.7109375" style="639" customWidth="1"/>
    <col min="1538" max="1538" width="20.85546875" style="639" customWidth="1"/>
    <col min="1539" max="1540" width="20.42578125" style="639" customWidth="1"/>
    <col min="1541" max="1541" width="14.7109375" style="639" customWidth="1"/>
    <col min="1542" max="1542" width="14" style="639" customWidth="1"/>
    <col min="1543" max="1543" width="32.85546875" style="639" customWidth="1"/>
    <col min="1544" max="1544" width="11" style="639" customWidth="1"/>
    <col min="1545" max="1545" width="11.140625" style="639" customWidth="1"/>
    <col min="1546" max="1547" width="13.28515625" style="639" customWidth="1"/>
    <col min="1548" max="1548" width="13.85546875" style="639" customWidth="1"/>
    <col min="1549" max="1552" width="9.140625" style="639" customWidth="1"/>
    <col min="1553" max="1791" width="9.140625" style="639"/>
    <col min="1792" max="1792" width="46.140625" style="639" customWidth="1"/>
    <col min="1793" max="1793" width="30.7109375" style="639" customWidth="1"/>
    <col min="1794" max="1794" width="20.85546875" style="639" customWidth="1"/>
    <col min="1795" max="1796" width="20.42578125" style="639" customWidth="1"/>
    <col min="1797" max="1797" width="14.7109375" style="639" customWidth="1"/>
    <col min="1798" max="1798" width="14" style="639" customWidth="1"/>
    <col min="1799" max="1799" width="32.85546875" style="639" customWidth="1"/>
    <col min="1800" max="1800" width="11" style="639" customWidth="1"/>
    <col min="1801" max="1801" width="11.140625" style="639" customWidth="1"/>
    <col min="1802" max="1803" width="13.28515625" style="639" customWidth="1"/>
    <col min="1804" max="1804" width="13.85546875" style="639" customWidth="1"/>
    <col min="1805" max="1808" width="9.140625" style="639" customWidth="1"/>
    <col min="1809" max="2047" width="9.140625" style="639"/>
    <col min="2048" max="2048" width="46.140625" style="639" customWidth="1"/>
    <col min="2049" max="2049" width="30.7109375" style="639" customWidth="1"/>
    <col min="2050" max="2050" width="20.85546875" style="639" customWidth="1"/>
    <col min="2051" max="2052" width="20.42578125" style="639" customWidth="1"/>
    <col min="2053" max="2053" width="14.7109375" style="639" customWidth="1"/>
    <col min="2054" max="2054" width="14" style="639" customWidth="1"/>
    <col min="2055" max="2055" width="32.85546875" style="639" customWidth="1"/>
    <col min="2056" max="2056" width="11" style="639" customWidth="1"/>
    <col min="2057" max="2057" width="11.140625" style="639" customWidth="1"/>
    <col min="2058" max="2059" width="13.28515625" style="639" customWidth="1"/>
    <col min="2060" max="2060" width="13.85546875" style="639" customWidth="1"/>
    <col min="2061" max="2064" width="9.140625" style="639" customWidth="1"/>
    <col min="2065" max="2303" width="9.140625" style="639"/>
    <col min="2304" max="2304" width="46.140625" style="639" customWidth="1"/>
    <col min="2305" max="2305" width="30.7109375" style="639" customWidth="1"/>
    <col min="2306" max="2306" width="20.85546875" style="639" customWidth="1"/>
    <col min="2307" max="2308" width="20.42578125" style="639" customWidth="1"/>
    <col min="2309" max="2309" width="14.7109375" style="639" customWidth="1"/>
    <col min="2310" max="2310" width="14" style="639" customWidth="1"/>
    <col min="2311" max="2311" width="32.85546875" style="639" customWidth="1"/>
    <col min="2312" max="2312" width="11" style="639" customWidth="1"/>
    <col min="2313" max="2313" width="11.140625" style="639" customWidth="1"/>
    <col min="2314" max="2315" width="13.28515625" style="639" customWidth="1"/>
    <col min="2316" max="2316" width="13.85546875" style="639" customWidth="1"/>
    <col min="2317" max="2320" width="9.140625" style="639" customWidth="1"/>
    <col min="2321" max="2559" width="9.140625" style="639"/>
    <col min="2560" max="2560" width="46.140625" style="639" customWidth="1"/>
    <col min="2561" max="2561" width="30.7109375" style="639" customWidth="1"/>
    <col min="2562" max="2562" width="20.85546875" style="639" customWidth="1"/>
    <col min="2563" max="2564" width="20.42578125" style="639" customWidth="1"/>
    <col min="2565" max="2565" width="14.7109375" style="639" customWidth="1"/>
    <col min="2566" max="2566" width="14" style="639" customWidth="1"/>
    <col min="2567" max="2567" width="32.85546875" style="639" customWidth="1"/>
    <col min="2568" max="2568" width="11" style="639" customWidth="1"/>
    <col min="2569" max="2569" width="11.140625" style="639" customWidth="1"/>
    <col min="2570" max="2571" width="13.28515625" style="639" customWidth="1"/>
    <col min="2572" max="2572" width="13.85546875" style="639" customWidth="1"/>
    <col min="2573" max="2576" width="9.140625" style="639" customWidth="1"/>
    <col min="2577" max="2815" width="9.140625" style="639"/>
    <col min="2816" max="2816" width="46.140625" style="639" customWidth="1"/>
    <col min="2817" max="2817" width="30.7109375" style="639" customWidth="1"/>
    <col min="2818" max="2818" width="20.85546875" style="639" customWidth="1"/>
    <col min="2819" max="2820" width="20.42578125" style="639" customWidth="1"/>
    <col min="2821" max="2821" width="14.7109375" style="639" customWidth="1"/>
    <col min="2822" max="2822" width="14" style="639" customWidth="1"/>
    <col min="2823" max="2823" width="32.85546875" style="639" customWidth="1"/>
    <col min="2824" max="2824" width="11" style="639" customWidth="1"/>
    <col min="2825" max="2825" width="11.140625" style="639" customWidth="1"/>
    <col min="2826" max="2827" width="13.28515625" style="639" customWidth="1"/>
    <col min="2828" max="2828" width="13.85546875" style="639" customWidth="1"/>
    <col min="2829" max="2832" width="9.140625" style="639" customWidth="1"/>
    <col min="2833" max="3071" width="9.140625" style="639"/>
    <col min="3072" max="3072" width="46.140625" style="639" customWidth="1"/>
    <col min="3073" max="3073" width="30.7109375" style="639" customWidth="1"/>
    <col min="3074" max="3074" width="20.85546875" style="639" customWidth="1"/>
    <col min="3075" max="3076" width="20.42578125" style="639" customWidth="1"/>
    <col min="3077" max="3077" width="14.7109375" style="639" customWidth="1"/>
    <col min="3078" max="3078" width="14" style="639" customWidth="1"/>
    <col min="3079" max="3079" width="32.85546875" style="639" customWidth="1"/>
    <col min="3080" max="3080" width="11" style="639" customWidth="1"/>
    <col min="3081" max="3081" width="11.140625" style="639" customWidth="1"/>
    <col min="3082" max="3083" width="13.28515625" style="639" customWidth="1"/>
    <col min="3084" max="3084" width="13.85546875" style="639" customWidth="1"/>
    <col min="3085" max="3088" width="9.140625" style="639" customWidth="1"/>
    <col min="3089" max="3327" width="9.140625" style="639"/>
    <col min="3328" max="3328" width="46.140625" style="639" customWidth="1"/>
    <col min="3329" max="3329" width="30.7109375" style="639" customWidth="1"/>
    <col min="3330" max="3330" width="20.85546875" style="639" customWidth="1"/>
    <col min="3331" max="3332" width="20.42578125" style="639" customWidth="1"/>
    <col min="3333" max="3333" width="14.7109375" style="639" customWidth="1"/>
    <col min="3334" max="3334" width="14" style="639" customWidth="1"/>
    <col min="3335" max="3335" width="32.85546875" style="639" customWidth="1"/>
    <col min="3336" max="3336" width="11" style="639" customWidth="1"/>
    <col min="3337" max="3337" width="11.140625" style="639" customWidth="1"/>
    <col min="3338" max="3339" width="13.28515625" style="639" customWidth="1"/>
    <col min="3340" max="3340" width="13.85546875" style="639" customWidth="1"/>
    <col min="3341" max="3344" width="9.140625" style="639" customWidth="1"/>
    <col min="3345" max="3583" width="9.140625" style="639"/>
    <col min="3584" max="3584" width="46.140625" style="639" customWidth="1"/>
    <col min="3585" max="3585" width="30.7109375" style="639" customWidth="1"/>
    <col min="3586" max="3586" width="20.85546875" style="639" customWidth="1"/>
    <col min="3587" max="3588" width="20.42578125" style="639" customWidth="1"/>
    <col min="3589" max="3589" width="14.7109375" style="639" customWidth="1"/>
    <col min="3590" max="3590" width="14" style="639" customWidth="1"/>
    <col min="3591" max="3591" width="32.85546875" style="639" customWidth="1"/>
    <col min="3592" max="3592" width="11" style="639" customWidth="1"/>
    <col min="3593" max="3593" width="11.140625" style="639" customWidth="1"/>
    <col min="3594" max="3595" width="13.28515625" style="639" customWidth="1"/>
    <col min="3596" max="3596" width="13.85546875" style="639" customWidth="1"/>
    <col min="3597" max="3600" width="9.140625" style="639" customWidth="1"/>
    <col min="3601" max="3839" width="9.140625" style="639"/>
    <col min="3840" max="3840" width="46.140625" style="639" customWidth="1"/>
    <col min="3841" max="3841" width="30.7109375" style="639" customWidth="1"/>
    <col min="3842" max="3842" width="20.85546875" style="639" customWidth="1"/>
    <col min="3843" max="3844" width="20.42578125" style="639" customWidth="1"/>
    <col min="3845" max="3845" width="14.7109375" style="639" customWidth="1"/>
    <col min="3846" max="3846" width="14" style="639" customWidth="1"/>
    <col min="3847" max="3847" width="32.85546875" style="639" customWidth="1"/>
    <col min="3848" max="3848" width="11" style="639" customWidth="1"/>
    <col min="3849" max="3849" width="11.140625" style="639" customWidth="1"/>
    <col min="3850" max="3851" width="13.28515625" style="639" customWidth="1"/>
    <col min="3852" max="3852" width="13.85546875" style="639" customWidth="1"/>
    <col min="3853" max="3856" width="9.140625" style="639" customWidth="1"/>
    <col min="3857" max="4095" width="9.140625" style="639"/>
    <col min="4096" max="4096" width="46.140625" style="639" customWidth="1"/>
    <col min="4097" max="4097" width="30.7109375" style="639" customWidth="1"/>
    <col min="4098" max="4098" width="20.85546875" style="639" customWidth="1"/>
    <col min="4099" max="4100" width="20.42578125" style="639" customWidth="1"/>
    <col min="4101" max="4101" width="14.7109375" style="639" customWidth="1"/>
    <col min="4102" max="4102" width="14" style="639" customWidth="1"/>
    <col min="4103" max="4103" width="32.85546875" style="639" customWidth="1"/>
    <col min="4104" max="4104" width="11" style="639" customWidth="1"/>
    <col min="4105" max="4105" width="11.140625" style="639" customWidth="1"/>
    <col min="4106" max="4107" width="13.28515625" style="639" customWidth="1"/>
    <col min="4108" max="4108" width="13.85546875" style="639" customWidth="1"/>
    <col min="4109" max="4112" width="9.140625" style="639" customWidth="1"/>
    <col min="4113" max="4351" width="9.140625" style="639"/>
    <col min="4352" max="4352" width="46.140625" style="639" customWidth="1"/>
    <col min="4353" max="4353" width="30.7109375" style="639" customWidth="1"/>
    <col min="4354" max="4354" width="20.85546875" style="639" customWidth="1"/>
    <col min="4355" max="4356" width="20.42578125" style="639" customWidth="1"/>
    <col min="4357" max="4357" width="14.7109375" style="639" customWidth="1"/>
    <col min="4358" max="4358" width="14" style="639" customWidth="1"/>
    <col min="4359" max="4359" width="32.85546875" style="639" customWidth="1"/>
    <col min="4360" max="4360" width="11" style="639" customWidth="1"/>
    <col min="4361" max="4361" width="11.140625" style="639" customWidth="1"/>
    <col min="4362" max="4363" width="13.28515625" style="639" customWidth="1"/>
    <col min="4364" max="4364" width="13.85546875" style="639" customWidth="1"/>
    <col min="4365" max="4368" width="9.140625" style="639" customWidth="1"/>
    <col min="4369" max="4607" width="9.140625" style="639"/>
    <col min="4608" max="4608" width="46.140625" style="639" customWidth="1"/>
    <col min="4609" max="4609" width="30.7109375" style="639" customWidth="1"/>
    <col min="4610" max="4610" width="20.85546875" style="639" customWidth="1"/>
    <col min="4611" max="4612" width="20.42578125" style="639" customWidth="1"/>
    <col min="4613" max="4613" width="14.7109375" style="639" customWidth="1"/>
    <col min="4614" max="4614" width="14" style="639" customWidth="1"/>
    <col min="4615" max="4615" width="32.85546875" style="639" customWidth="1"/>
    <col min="4616" max="4616" width="11" style="639" customWidth="1"/>
    <col min="4617" max="4617" width="11.140625" style="639" customWidth="1"/>
    <col min="4618" max="4619" width="13.28515625" style="639" customWidth="1"/>
    <col min="4620" max="4620" width="13.85546875" style="639" customWidth="1"/>
    <col min="4621" max="4624" width="9.140625" style="639" customWidth="1"/>
    <col min="4625" max="4863" width="9.140625" style="639"/>
    <col min="4864" max="4864" width="46.140625" style="639" customWidth="1"/>
    <col min="4865" max="4865" width="30.7109375" style="639" customWidth="1"/>
    <col min="4866" max="4866" width="20.85546875" style="639" customWidth="1"/>
    <col min="4867" max="4868" width="20.42578125" style="639" customWidth="1"/>
    <col min="4869" max="4869" width="14.7109375" style="639" customWidth="1"/>
    <col min="4870" max="4870" width="14" style="639" customWidth="1"/>
    <col min="4871" max="4871" width="32.85546875" style="639" customWidth="1"/>
    <col min="4872" max="4872" width="11" style="639" customWidth="1"/>
    <col min="4873" max="4873" width="11.140625" style="639" customWidth="1"/>
    <col min="4874" max="4875" width="13.28515625" style="639" customWidth="1"/>
    <col min="4876" max="4876" width="13.85546875" style="639" customWidth="1"/>
    <col min="4877" max="4880" width="9.140625" style="639" customWidth="1"/>
    <col min="4881" max="5119" width="9.140625" style="639"/>
    <col min="5120" max="5120" width="46.140625" style="639" customWidth="1"/>
    <col min="5121" max="5121" width="30.7109375" style="639" customWidth="1"/>
    <col min="5122" max="5122" width="20.85546875" style="639" customWidth="1"/>
    <col min="5123" max="5124" width="20.42578125" style="639" customWidth="1"/>
    <col min="5125" max="5125" width="14.7109375" style="639" customWidth="1"/>
    <col min="5126" max="5126" width="14" style="639" customWidth="1"/>
    <col min="5127" max="5127" width="32.85546875" style="639" customWidth="1"/>
    <col min="5128" max="5128" width="11" style="639" customWidth="1"/>
    <col min="5129" max="5129" width="11.140625" style="639" customWidth="1"/>
    <col min="5130" max="5131" width="13.28515625" style="639" customWidth="1"/>
    <col min="5132" max="5132" width="13.85546875" style="639" customWidth="1"/>
    <col min="5133" max="5136" width="9.140625" style="639" customWidth="1"/>
    <col min="5137" max="5375" width="9.140625" style="639"/>
    <col min="5376" max="5376" width="46.140625" style="639" customWidth="1"/>
    <col min="5377" max="5377" width="30.7109375" style="639" customWidth="1"/>
    <col min="5378" max="5378" width="20.85546875" style="639" customWidth="1"/>
    <col min="5379" max="5380" width="20.42578125" style="639" customWidth="1"/>
    <col min="5381" max="5381" width="14.7109375" style="639" customWidth="1"/>
    <col min="5382" max="5382" width="14" style="639" customWidth="1"/>
    <col min="5383" max="5383" width="32.85546875" style="639" customWidth="1"/>
    <col min="5384" max="5384" width="11" style="639" customWidth="1"/>
    <col min="5385" max="5385" width="11.140625" style="639" customWidth="1"/>
    <col min="5386" max="5387" width="13.28515625" style="639" customWidth="1"/>
    <col min="5388" max="5388" width="13.85546875" style="639" customWidth="1"/>
    <col min="5389" max="5392" width="9.140625" style="639" customWidth="1"/>
    <col min="5393" max="5631" width="9.140625" style="639"/>
    <col min="5632" max="5632" width="46.140625" style="639" customWidth="1"/>
    <col min="5633" max="5633" width="30.7109375" style="639" customWidth="1"/>
    <col min="5634" max="5634" width="20.85546875" style="639" customWidth="1"/>
    <col min="5635" max="5636" width="20.42578125" style="639" customWidth="1"/>
    <col min="5637" max="5637" width="14.7109375" style="639" customWidth="1"/>
    <col min="5638" max="5638" width="14" style="639" customWidth="1"/>
    <col min="5639" max="5639" width="32.85546875" style="639" customWidth="1"/>
    <col min="5640" max="5640" width="11" style="639" customWidth="1"/>
    <col min="5641" max="5641" width="11.140625" style="639" customWidth="1"/>
    <col min="5642" max="5643" width="13.28515625" style="639" customWidth="1"/>
    <col min="5644" max="5644" width="13.85546875" style="639" customWidth="1"/>
    <col min="5645" max="5648" width="9.140625" style="639" customWidth="1"/>
    <col min="5649" max="5887" width="9.140625" style="639"/>
    <col min="5888" max="5888" width="46.140625" style="639" customWidth="1"/>
    <col min="5889" max="5889" width="30.7109375" style="639" customWidth="1"/>
    <col min="5890" max="5890" width="20.85546875" style="639" customWidth="1"/>
    <col min="5891" max="5892" width="20.42578125" style="639" customWidth="1"/>
    <col min="5893" max="5893" width="14.7109375" style="639" customWidth="1"/>
    <col min="5894" max="5894" width="14" style="639" customWidth="1"/>
    <col min="5895" max="5895" width="32.85546875" style="639" customWidth="1"/>
    <col min="5896" max="5896" width="11" style="639" customWidth="1"/>
    <col min="5897" max="5897" width="11.140625" style="639" customWidth="1"/>
    <col min="5898" max="5899" width="13.28515625" style="639" customWidth="1"/>
    <col min="5900" max="5900" width="13.85546875" style="639" customWidth="1"/>
    <col min="5901" max="5904" width="9.140625" style="639" customWidth="1"/>
    <col min="5905" max="6143" width="9.140625" style="639"/>
    <col min="6144" max="6144" width="46.140625" style="639" customWidth="1"/>
    <col min="6145" max="6145" width="30.7109375" style="639" customWidth="1"/>
    <col min="6146" max="6146" width="20.85546875" style="639" customWidth="1"/>
    <col min="6147" max="6148" width="20.42578125" style="639" customWidth="1"/>
    <col min="6149" max="6149" width="14.7109375" style="639" customWidth="1"/>
    <col min="6150" max="6150" width="14" style="639" customWidth="1"/>
    <col min="6151" max="6151" width="32.85546875" style="639" customWidth="1"/>
    <col min="6152" max="6152" width="11" style="639" customWidth="1"/>
    <col min="6153" max="6153" width="11.140625" style="639" customWidth="1"/>
    <col min="6154" max="6155" width="13.28515625" style="639" customWidth="1"/>
    <col min="6156" max="6156" width="13.85546875" style="639" customWidth="1"/>
    <col min="6157" max="6160" width="9.140625" style="639" customWidth="1"/>
    <col min="6161" max="6399" width="9.140625" style="639"/>
    <col min="6400" max="6400" width="46.140625" style="639" customWidth="1"/>
    <col min="6401" max="6401" width="30.7109375" style="639" customWidth="1"/>
    <col min="6402" max="6402" width="20.85546875" style="639" customWidth="1"/>
    <col min="6403" max="6404" width="20.42578125" style="639" customWidth="1"/>
    <col min="6405" max="6405" width="14.7109375" style="639" customWidth="1"/>
    <col min="6406" max="6406" width="14" style="639" customWidth="1"/>
    <col min="6407" max="6407" width="32.85546875" style="639" customWidth="1"/>
    <col min="6408" max="6408" width="11" style="639" customWidth="1"/>
    <col min="6409" max="6409" width="11.140625" style="639" customWidth="1"/>
    <col min="6410" max="6411" width="13.28515625" style="639" customWidth="1"/>
    <col min="6412" max="6412" width="13.85546875" style="639" customWidth="1"/>
    <col min="6413" max="6416" width="9.140625" style="639" customWidth="1"/>
    <col min="6417" max="6655" width="9.140625" style="639"/>
    <col min="6656" max="6656" width="46.140625" style="639" customWidth="1"/>
    <col min="6657" max="6657" width="30.7109375" style="639" customWidth="1"/>
    <col min="6658" max="6658" width="20.85546875" style="639" customWidth="1"/>
    <col min="6659" max="6660" width="20.42578125" style="639" customWidth="1"/>
    <col min="6661" max="6661" width="14.7109375" style="639" customWidth="1"/>
    <col min="6662" max="6662" width="14" style="639" customWidth="1"/>
    <col min="6663" max="6663" width="32.85546875" style="639" customWidth="1"/>
    <col min="6664" max="6664" width="11" style="639" customWidth="1"/>
    <col min="6665" max="6665" width="11.140625" style="639" customWidth="1"/>
    <col min="6666" max="6667" width="13.28515625" style="639" customWidth="1"/>
    <col min="6668" max="6668" width="13.85546875" style="639" customWidth="1"/>
    <col min="6669" max="6672" width="9.140625" style="639" customWidth="1"/>
    <col min="6673" max="6911" width="9.140625" style="639"/>
    <col min="6912" max="6912" width="46.140625" style="639" customWidth="1"/>
    <col min="6913" max="6913" width="30.7109375" style="639" customWidth="1"/>
    <col min="6914" max="6914" width="20.85546875" style="639" customWidth="1"/>
    <col min="6915" max="6916" width="20.42578125" style="639" customWidth="1"/>
    <col min="6917" max="6917" width="14.7109375" style="639" customWidth="1"/>
    <col min="6918" max="6918" width="14" style="639" customWidth="1"/>
    <col min="6919" max="6919" width="32.85546875" style="639" customWidth="1"/>
    <col min="6920" max="6920" width="11" style="639" customWidth="1"/>
    <col min="6921" max="6921" width="11.140625" style="639" customWidth="1"/>
    <col min="6922" max="6923" width="13.28515625" style="639" customWidth="1"/>
    <col min="6924" max="6924" width="13.85546875" style="639" customWidth="1"/>
    <col min="6925" max="6928" width="9.140625" style="639" customWidth="1"/>
    <col min="6929" max="7167" width="9.140625" style="639"/>
    <col min="7168" max="7168" width="46.140625" style="639" customWidth="1"/>
    <col min="7169" max="7169" width="30.7109375" style="639" customWidth="1"/>
    <col min="7170" max="7170" width="20.85546875" style="639" customWidth="1"/>
    <col min="7171" max="7172" width="20.42578125" style="639" customWidth="1"/>
    <col min="7173" max="7173" width="14.7109375" style="639" customWidth="1"/>
    <col min="7174" max="7174" width="14" style="639" customWidth="1"/>
    <col min="7175" max="7175" width="32.85546875" style="639" customWidth="1"/>
    <col min="7176" max="7176" width="11" style="639" customWidth="1"/>
    <col min="7177" max="7177" width="11.140625" style="639" customWidth="1"/>
    <col min="7178" max="7179" width="13.28515625" style="639" customWidth="1"/>
    <col min="7180" max="7180" width="13.85546875" style="639" customWidth="1"/>
    <col min="7181" max="7184" width="9.140625" style="639" customWidth="1"/>
    <col min="7185" max="7423" width="9.140625" style="639"/>
    <col min="7424" max="7424" width="46.140625" style="639" customWidth="1"/>
    <col min="7425" max="7425" width="30.7109375" style="639" customWidth="1"/>
    <col min="7426" max="7426" width="20.85546875" style="639" customWidth="1"/>
    <col min="7427" max="7428" width="20.42578125" style="639" customWidth="1"/>
    <col min="7429" max="7429" width="14.7109375" style="639" customWidth="1"/>
    <col min="7430" max="7430" width="14" style="639" customWidth="1"/>
    <col min="7431" max="7431" width="32.85546875" style="639" customWidth="1"/>
    <col min="7432" max="7432" width="11" style="639" customWidth="1"/>
    <col min="7433" max="7433" width="11.140625" style="639" customWidth="1"/>
    <col min="7434" max="7435" width="13.28515625" style="639" customWidth="1"/>
    <col min="7436" max="7436" width="13.85546875" style="639" customWidth="1"/>
    <col min="7437" max="7440" width="9.140625" style="639" customWidth="1"/>
    <col min="7441" max="7679" width="9.140625" style="639"/>
    <col min="7680" max="7680" width="46.140625" style="639" customWidth="1"/>
    <col min="7681" max="7681" width="30.7109375" style="639" customWidth="1"/>
    <col min="7682" max="7682" width="20.85546875" style="639" customWidth="1"/>
    <col min="7683" max="7684" width="20.42578125" style="639" customWidth="1"/>
    <col min="7685" max="7685" width="14.7109375" style="639" customWidth="1"/>
    <col min="7686" max="7686" width="14" style="639" customWidth="1"/>
    <col min="7687" max="7687" width="32.85546875" style="639" customWidth="1"/>
    <col min="7688" max="7688" width="11" style="639" customWidth="1"/>
    <col min="7689" max="7689" width="11.140625" style="639" customWidth="1"/>
    <col min="7690" max="7691" width="13.28515625" style="639" customWidth="1"/>
    <col min="7692" max="7692" width="13.85546875" style="639" customWidth="1"/>
    <col min="7693" max="7696" width="9.140625" style="639" customWidth="1"/>
    <col min="7697" max="7935" width="9.140625" style="639"/>
    <col min="7936" max="7936" width="46.140625" style="639" customWidth="1"/>
    <col min="7937" max="7937" width="30.7109375" style="639" customWidth="1"/>
    <col min="7938" max="7938" width="20.85546875" style="639" customWidth="1"/>
    <col min="7939" max="7940" width="20.42578125" style="639" customWidth="1"/>
    <col min="7941" max="7941" width="14.7109375" style="639" customWidth="1"/>
    <col min="7942" max="7942" width="14" style="639" customWidth="1"/>
    <col min="7943" max="7943" width="32.85546875" style="639" customWidth="1"/>
    <col min="7944" max="7944" width="11" style="639" customWidth="1"/>
    <col min="7945" max="7945" width="11.140625" style="639" customWidth="1"/>
    <col min="7946" max="7947" width="13.28515625" style="639" customWidth="1"/>
    <col min="7948" max="7948" width="13.85546875" style="639" customWidth="1"/>
    <col min="7949" max="7952" width="9.140625" style="639" customWidth="1"/>
    <col min="7953" max="8191" width="9.140625" style="639"/>
    <col min="8192" max="8192" width="46.140625" style="639" customWidth="1"/>
    <col min="8193" max="8193" width="30.7109375" style="639" customWidth="1"/>
    <col min="8194" max="8194" width="20.85546875" style="639" customWidth="1"/>
    <col min="8195" max="8196" width="20.42578125" style="639" customWidth="1"/>
    <col min="8197" max="8197" width="14.7109375" style="639" customWidth="1"/>
    <col min="8198" max="8198" width="14" style="639" customWidth="1"/>
    <col min="8199" max="8199" width="32.85546875" style="639" customWidth="1"/>
    <col min="8200" max="8200" width="11" style="639" customWidth="1"/>
    <col min="8201" max="8201" width="11.140625" style="639" customWidth="1"/>
    <col min="8202" max="8203" width="13.28515625" style="639" customWidth="1"/>
    <col min="8204" max="8204" width="13.85546875" style="639" customWidth="1"/>
    <col min="8205" max="8208" width="9.140625" style="639" customWidth="1"/>
    <col min="8209" max="8447" width="9.140625" style="639"/>
    <col min="8448" max="8448" width="46.140625" style="639" customWidth="1"/>
    <col min="8449" max="8449" width="30.7109375" style="639" customWidth="1"/>
    <col min="8450" max="8450" width="20.85546875" style="639" customWidth="1"/>
    <col min="8451" max="8452" width="20.42578125" style="639" customWidth="1"/>
    <col min="8453" max="8453" width="14.7109375" style="639" customWidth="1"/>
    <col min="8454" max="8454" width="14" style="639" customWidth="1"/>
    <col min="8455" max="8455" width="32.85546875" style="639" customWidth="1"/>
    <col min="8456" max="8456" width="11" style="639" customWidth="1"/>
    <col min="8457" max="8457" width="11.140625" style="639" customWidth="1"/>
    <col min="8458" max="8459" width="13.28515625" style="639" customWidth="1"/>
    <col min="8460" max="8460" width="13.85546875" style="639" customWidth="1"/>
    <col min="8461" max="8464" width="9.140625" style="639" customWidth="1"/>
    <col min="8465" max="8703" width="9.140625" style="639"/>
    <col min="8704" max="8704" width="46.140625" style="639" customWidth="1"/>
    <col min="8705" max="8705" width="30.7109375" style="639" customWidth="1"/>
    <col min="8706" max="8706" width="20.85546875" style="639" customWidth="1"/>
    <col min="8707" max="8708" width="20.42578125" style="639" customWidth="1"/>
    <col min="8709" max="8709" width="14.7109375" style="639" customWidth="1"/>
    <col min="8710" max="8710" width="14" style="639" customWidth="1"/>
    <col min="8711" max="8711" width="32.85546875" style="639" customWidth="1"/>
    <col min="8712" max="8712" width="11" style="639" customWidth="1"/>
    <col min="8713" max="8713" width="11.140625" style="639" customWidth="1"/>
    <col min="8714" max="8715" width="13.28515625" style="639" customWidth="1"/>
    <col min="8716" max="8716" width="13.85546875" style="639" customWidth="1"/>
    <col min="8717" max="8720" width="9.140625" style="639" customWidth="1"/>
    <col min="8721" max="8959" width="9.140625" style="639"/>
    <col min="8960" max="8960" width="46.140625" style="639" customWidth="1"/>
    <col min="8961" max="8961" width="30.7109375" style="639" customWidth="1"/>
    <col min="8962" max="8962" width="20.85546875" style="639" customWidth="1"/>
    <col min="8963" max="8964" width="20.42578125" style="639" customWidth="1"/>
    <col min="8965" max="8965" width="14.7109375" style="639" customWidth="1"/>
    <col min="8966" max="8966" width="14" style="639" customWidth="1"/>
    <col min="8967" max="8967" width="32.85546875" style="639" customWidth="1"/>
    <col min="8968" max="8968" width="11" style="639" customWidth="1"/>
    <col min="8969" max="8969" width="11.140625" style="639" customWidth="1"/>
    <col min="8970" max="8971" width="13.28515625" style="639" customWidth="1"/>
    <col min="8972" max="8972" width="13.85546875" style="639" customWidth="1"/>
    <col min="8973" max="8976" width="9.140625" style="639" customWidth="1"/>
    <col min="8977" max="9215" width="9.140625" style="639"/>
    <col min="9216" max="9216" width="46.140625" style="639" customWidth="1"/>
    <col min="9217" max="9217" width="30.7109375" style="639" customWidth="1"/>
    <col min="9218" max="9218" width="20.85546875" style="639" customWidth="1"/>
    <col min="9219" max="9220" width="20.42578125" style="639" customWidth="1"/>
    <col min="9221" max="9221" width="14.7109375" style="639" customWidth="1"/>
    <col min="9222" max="9222" width="14" style="639" customWidth="1"/>
    <col min="9223" max="9223" width="32.85546875" style="639" customWidth="1"/>
    <col min="9224" max="9224" width="11" style="639" customWidth="1"/>
    <col min="9225" max="9225" width="11.140625" style="639" customWidth="1"/>
    <col min="9226" max="9227" width="13.28515625" style="639" customWidth="1"/>
    <col min="9228" max="9228" width="13.85546875" style="639" customWidth="1"/>
    <col min="9229" max="9232" width="9.140625" style="639" customWidth="1"/>
    <col min="9233" max="9471" width="9.140625" style="639"/>
    <col min="9472" max="9472" width="46.140625" style="639" customWidth="1"/>
    <col min="9473" max="9473" width="30.7109375" style="639" customWidth="1"/>
    <col min="9474" max="9474" width="20.85546875" style="639" customWidth="1"/>
    <col min="9475" max="9476" width="20.42578125" style="639" customWidth="1"/>
    <col min="9477" max="9477" width="14.7109375" style="639" customWidth="1"/>
    <col min="9478" max="9478" width="14" style="639" customWidth="1"/>
    <col min="9479" max="9479" width="32.85546875" style="639" customWidth="1"/>
    <col min="9480" max="9480" width="11" style="639" customWidth="1"/>
    <col min="9481" max="9481" width="11.140625" style="639" customWidth="1"/>
    <col min="9482" max="9483" width="13.28515625" style="639" customWidth="1"/>
    <col min="9484" max="9484" width="13.85546875" style="639" customWidth="1"/>
    <col min="9485" max="9488" width="9.140625" style="639" customWidth="1"/>
    <col min="9489" max="9727" width="9.140625" style="639"/>
    <col min="9728" max="9728" width="46.140625" style="639" customWidth="1"/>
    <col min="9729" max="9729" width="30.7109375" style="639" customWidth="1"/>
    <col min="9730" max="9730" width="20.85546875" style="639" customWidth="1"/>
    <col min="9731" max="9732" width="20.42578125" style="639" customWidth="1"/>
    <col min="9733" max="9733" width="14.7109375" style="639" customWidth="1"/>
    <col min="9734" max="9734" width="14" style="639" customWidth="1"/>
    <col min="9735" max="9735" width="32.85546875" style="639" customWidth="1"/>
    <col min="9736" max="9736" width="11" style="639" customWidth="1"/>
    <col min="9737" max="9737" width="11.140625" style="639" customWidth="1"/>
    <col min="9738" max="9739" width="13.28515625" style="639" customWidth="1"/>
    <col min="9740" max="9740" width="13.85546875" style="639" customWidth="1"/>
    <col min="9741" max="9744" width="9.140625" style="639" customWidth="1"/>
    <col min="9745" max="9983" width="9.140625" style="639"/>
    <col min="9984" max="9984" width="46.140625" style="639" customWidth="1"/>
    <col min="9985" max="9985" width="30.7109375" style="639" customWidth="1"/>
    <col min="9986" max="9986" width="20.85546875" style="639" customWidth="1"/>
    <col min="9987" max="9988" width="20.42578125" style="639" customWidth="1"/>
    <col min="9989" max="9989" width="14.7109375" style="639" customWidth="1"/>
    <col min="9990" max="9990" width="14" style="639" customWidth="1"/>
    <col min="9991" max="9991" width="32.85546875" style="639" customWidth="1"/>
    <col min="9992" max="9992" width="11" style="639" customWidth="1"/>
    <col min="9993" max="9993" width="11.140625" style="639" customWidth="1"/>
    <col min="9994" max="9995" width="13.28515625" style="639" customWidth="1"/>
    <col min="9996" max="9996" width="13.85546875" style="639" customWidth="1"/>
    <col min="9997" max="10000" width="9.140625" style="639" customWidth="1"/>
    <col min="10001" max="10239" width="9.140625" style="639"/>
    <col min="10240" max="10240" width="46.140625" style="639" customWidth="1"/>
    <col min="10241" max="10241" width="30.7109375" style="639" customWidth="1"/>
    <col min="10242" max="10242" width="20.85546875" style="639" customWidth="1"/>
    <col min="10243" max="10244" width="20.42578125" style="639" customWidth="1"/>
    <col min="10245" max="10245" width="14.7109375" style="639" customWidth="1"/>
    <col min="10246" max="10246" width="14" style="639" customWidth="1"/>
    <col min="10247" max="10247" width="32.85546875" style="639" customWidth="1"/>
    <col min="10248" max="10248" width="11" style="639" customWidth="1"/>
    <col min="10249" max="10249" width="11.140625" style="639" customWidth="1"/>
    <col min="10250" max="10251" width="13.28515625" style="639" customWidth="1"/>
    <col min="10252" max="10252" width="13.85546875" style="639" customWidth="1"/>
    <col min="10253" max="10256" width="9.140625" style="639" customWidth="1"/>
    <col min="10257" max="10495" width="9.140625" style="639"/>
    <col min="10496" max="10496" width="46.140625" style="639" customWidth="1"/>
    <col min="10497" max="10497" width="30.7109375" style="639" customWidth="1"/>
    <col min="10498" max="10498" width="20.85546875" style="639" customWidth="1"/>
    <col min="10499" max="10500" width="20.42578125" style="639" customWidth="1"/>
    <col min="10501" max="10501" width="14.7109375" style="639" customWidth="1"/>
    <col min="10502" max="10502" width="14" style="639" customWidth="1"/>
    <col min="10503" max="10503" width="32.85546875" style="639" customWidth="1"/>
    <col min="10504" max="10504" width="11" style="639" customWidth="1"/>
    <col min="10505" max="10505" width="11.140625" style="639" customWidth="1"/>
    <col min="10506" max="10507" width="13.28515625" style="639" customWidth="1"/>
    <col min="10508" max="10508" width="13.85546875" style="639" customWidth="1"/>
    <col min="10509" max="10512" width="9.140625" style="639" customWidth="1"/>
    <col min="10513" max="10751" width="9.140625" style="639"/>
    <col min="10752" max="10752" width="46.140625" style="639" customWidth="1"/>
    <col min="10753" max="10753" width="30.7109375" style="639" customWidth="1"/>
    <col min="10754" max="10754" width="20.85546875" style="639" customWidth="1"/>
    <col min="10755" max="10756" width="20.42578125" style="639" customWidth="1"/>
    <col min="10757" max="10757" width="14.7109375" style="639" customWidth="1"/>
    <col min="10758" max="10758" width="14" style="639" customWidth="1"/>
    <col min="10759" max="10759" width="32.85546875" style="639" customWidth="1"/>
    <col min="10760" max="10760" width="11" style="639" customWidth="1"/>
    <col min="10761" max="10761" width="11.140625" style="639" customWidth="1"/>
    <col min="10762" max="10763" width="13.28515625" style="639" customWidth="1"/>
    <col min="10764" max="10764" width="13.85546875" style="639" customWidth="1"/>
    <col min="10765" max="10768" width="9.140625" style="639" customWidth="1"/>
    <col min="10769" max="11007" width="9.140625" style="639"/>
    <col min="11008" max="11008" width="46.140625" style="639" customWidth="1"/>
    <col min="11009" max="11009" width="30.7109375" style="639" customWidth="1"/>
    <col min="11010" max="11010" width="20.85546875" style="639" customWidth="1"/>
    <col min="11011" max="11012" width="20.42578125" style="639" customWidth="1"/>
    <col min="11013" max="11013" width="14.7109375" style="639" customWidth="1"/>
    <col min="11014" max="11014" width="14" style="639" customWidth="1"/>
    <col min="11015" max="11015" width="32.85546875" style="639" customWidth="1"/>
    <col min="11016" max="11016" width="11" style="639" customWidth="1"/>
    <col min="11017" max="11017" width="11.140625" style="639" customWidth="1"/>
    <col min="11018" max="11019" width="13.28515625" style="639" customWidth="1"/>
    <col min="11020" max="11020" width="13.85546875" style="639" customWidth="1"/>
    <col min="11021" max="11024" width="9.140625" style="639" customWidth="1"/>
    <col min="11025" max="11263" width="9.140625" style="639"/>
    <col min="11264" max="11264" width="46.140625" style="639" customWidth="1"/>
    <col min="11265" max="11265" width="30.7109375" style="639" customWidth="1"/>
    <col min="11266" max="11266" width="20.85546875" style="639" customWidth="1"/>
    <col min="11267" max="11268" width="20.42578125" style="639" customWidth="1"/>
    <col min="11269" max="11269" width="14.7109375" style="639" customWidth="1"/>
    <col min="11270" max="11270" width="14" style="639" customWidth="1"/>
    <col min="11271" max="11271" width="32.85546875" style="639" customWidth="1"/>
    <col min="11272" max="11272" width="11" style="639" customWidth="1"/>
    <col min="11273" max="11273" width="11.140625" style="639" customWidth="1"/>
    <col min="11274" max="11275" width="13.28515625" style="639" customWidth="1"/>
    <col min="11276" max="11276" width="13.85546875" style="639" customWidth="1"/>
    <col min="11277" max="11280" width="9.140625" style="639" customWidth="1"/>
    <col min="11281" max="11519" width="9.140625" style="639"/>
    <col min="11520" max="11520" width="46.140625" style="639" customWidth="1"/>
    <col min="11521" max="11521" width="30.7109375" style="639" customWidth="1"/>
    <col min="11522" max="11522" width="20.85546875" style="639" customWidth="1"/>
    <col min="11523" max="11524" width="20.42578125" style="639" customWidth="1"/>
    <col min="11525" max="11525" width="14.7109375" style="639" customWidth="1"/>
    <col min="11526" max="11526" width="14" style="639" customWidth="1"/>
    <col min="11527" max="11527" width="32.85546875" style="639" customWidth="1"/>
    <col min="11528" max="11528" width="11" style="639" customWidth="1"/>
    <col min="11529" max="11529" width="11.140625" style="639" customWidth="1"/>
    <col min="11530" max="11531" width="13.28515625" style="639" customWidth="1"/>
    <col min="11532" max="11532" width="13.85546875" style="639" customWidth="1"/>
    <col min="11533" max="11536" width="9.140625" style="639" customWidth="1"/>
    <col min="11537" max="11775" width="9.140625" style="639"/>
    <col min="11776" max="11776" width="46.140625" style="639" customWidth="1"/>
    <col min="11777" max="11777" width="30.7109375" style="639" customWidth="1"/>
    <col min="11778" max="11778" width="20.85546875" style="639" customWidth="1"/>
    <col min="11779" max="11780" width="20.42578125" style="639" customWidth="1"/>
    <col min="11781" max="11781" width="14.7109375" style="639" customWidth="1"/>
    <col min="11782" max="11782" width="14" style="639" customWidth="1"/>
    <col min="11783" max="11783" width="32.85546875" style="639" customWidth="1"/>
    <col min="11784" max="11784" width="11" style="639" customWidth="1"/>
    <col min="11785" max="11785" width="11.140625" style="639" customWidth="1"/>
    <col min="11786" max="11787" width="13.28515625" style="639" customWidth="1"/>
    <col min="11788" max="11788" width="13.85546875" style="639" customWidth="1"/>
    <col min="11789" max="11792" width="9.140625" style="639" customWidth="1"/>
    <col min="11793" max="12031" width="9.140625" style="639"/>
    <col min="12032" max="12032" width="46.140625" style="639" customWidth="1"/>
    <col min="12033" max="12033" width="30.7109375" style="639" customWidth="1"/>
    <col min="12034" max="12034" width="20.85546875" style="639" customWidth="1"/>
    <col min="12035" max="12036" width="20.42578125" style="639" customWidth="1"/>
    <col min="12037" max="12037" width="14.7109375" style="639" customWidth="1"/>
    <col min="12038" max="12038" width="14" style="639" customWidth="1"/>
    <col min="12039" max="12039" width="32.85546875" style="639" customWidth="1"/>
    <col min="12040" max="12040" width="11" style="639" customWidth="1"/>
    <col min="12041" max="12041" width="11.140625" style="639" customWidth="1"/>
    <col min="12042" max="12043" width="13.28515625" style="639" customWidth="1"/>
    <col min="12044" max="12044" width="13.85546875" style="639" customWidth="1"/>
    <col min="12045" max="12048" width="9.140625" style="639" customWidth="1"/>
    <col min="12049" max="12287" width="9.140625" style="639"/>
    <col min="12288" max="12288" width="46.140625" style="639" customWidth="1"/>
    <col min="12289" max="12289" width="30.7109375" style="639" customWidth="1"/>
    <col min="12290" max="12290" width="20.85546875" style="639" customWidth="1"/>
    <col min="12291" max="12292" width="20.42578125" style="639" customWidth="1"/>
    <col min="12293" max="12293" width="14.7109375" style="639" customWidth="1"/>
    <col min="12294" max="12294" width="14" style="639" customWidth="1"/>
    <col min="12295" max="12295" width="32.85546875" style="639" customWidth="1"/>
    <col min="12296" max="12296" width="11" style="639" customWidth="1"/>
    <col min="12297" max="12297" width="11.140625" style="639" customWidth="1"/>
    <col min="12298" max="12299" width="13.28515625" style="639" customWidth="1"/>
    <col min="12300" max="12300" width="13.85546875" style="639" customWidth="1"/>
    <col min="12301" max="12304" width="9.140625" style="639" customWidth="1"/>
    <col min="12305" max="12543" width="9.140625" style="639"/>
    <col min="12544" max="12544" width="46.140625" style="639" customWidth="1"/>
    <col min="12545" max="12545" width="30.7109375" style="639" customWidth="1"/>
    <col min="12546" max="12546" width="20.85546875" style="639" customWidth="1"/>
    <col min="12547" max="12548" width="20.42578125" style="639" customWidth="1"/>
    <col min="12549" max="12549" width="14.7109375" style="639" customWidth="1"/>
    <col min="12550" max="12550" width="14" style="639" customWidth="1"/>
    <col min="12551" max="12551" width="32.85546875" style="639" customWidth="1"/>
    <col min="12552" max="12552" width="11" style="639" customWidth="1"/>
    <col min="12553" max="12553" width="11.140625" style="639" customWidth="1"/>
    <col min="12554" max="12555" width="13.28515625" style="639" customWidth="1"/>
    <col min="12556" max="12556" width="13.85546875" style="639" customWidth="1"/>
    <col min="12557" max="12560" width="9.140625" style="639" customWidth="1"/>
    <col min="12561" max="12799" width="9.140625" style="639"/>
    <col min="12800" max="12800" width="46.140625" style="639" customWidth="1"/>
    <col min="12801" max="12801" width="30.7109375" style="639" customWidth="1"/>
    <col min="12802" max="12802" width="20.85546875" style="639" customWidth="1"/>
    <col min="12803" max="12804" width="20.42578125" style="639" customWidth="1"/>
    <col min="12805" max="12805" width="14.7109375" style="639" customWidth="1"/>
    <col min="12806" max="12806" width="14" style="639" customWidth="1"/>
    <col min="12807" max="12807" width="32.85546875" style="639" customWidth="1"/>
    <col min="12808" max="12808" width="11" style="639" customWidth="1"/>
    <col min="12809" max="12809" width="11.140625" style="639" customWidth="1"/>
    <col min="12810" max="12811" width="13.28515625" style="639" customWidth="1"/>
    <col min="12812" max="12812" width="13.85546875" style="639" customWidth="1"/>
    <col min="12813" max="12816" width="9.140625" style="639" customWidth="1"/>
    <col min="12817" max="13055" width="9.140625" style="639"/>
    <col min="13056" max="13056" width="46.140625" style="639" customWidth="1"/>
    <col min="13057" max="13057" width="30.7109375" style="639" customWidth="1"/>
    <col min="13058" max="13058" width="20.85546875" style="639" customWidth="1"/>
    <col min="13059" max="13060" width="20.42578125" style="639" customWidth="1"/>
    <col min="13061" max="13061" width="14.7109375" style="639" customWidth="1"/>
    <col min="13062" max="13062" width="14" style="639" customWidth="1"/>
    <col min="13063" max="13063" width="32.85546875" style="639" customWidth="1"/>
    <col min="13064" max="13064" width="11" style="639" customWidth="1"/>
    <col min="13065" max="13065" width="11.140625" style="639" customWidth="1"/>
    <col min="13066" max="13067" width="13.28515625" style="639" customWidth="1"/>
    <col min="13068" max="13068" width="13.85546875" style="639" customWidth="1"/>
    <col min="13069" max="13072" width="9.140625" style="639" customWidth="1"/>
    <col min="13073" max="13311" width="9.140625" style="639"/>
    <col min="13312" max="13312" width="46.140625" style="639" customWidth="1"/>
    <col min="13313" max="13313" width="30.7109375" style="639" customWidth="1"/>
    <col min="13314" max="13314" width="20.85546875" style="639" customWidth="1"/>
    <col min="13315" max="13316" width="20.42578125" style="639" customWidth="1"/>
    <col min="13317" max="13317" width="14.7109375" style="639" customWidth="1"/>
    <col min="13318" max="13318" width="14" style="639" customWidth="1"/>
    <col min="13319" max="13319" width="32.85546875" style="639" customWidth="1"/>
    <col min="13320" max="13320" width="11" style="639" customWidth="1"/>
    <col min="13321" max="13321" width="11.140625" style="639" customWidth="1"/>
    <col min="13322" max="13323" width="13.28515625" style="639" customWidth="1"/>
    <col min="13324" max="13324" width="13.85546875" style="639" customWidth="1"/>
    <col min="13325" max="13328" width="9.140625" style="639" customWidth="1"/>
    <col min="13329" max="13567" width="9.140625" style="639"/>
    <col min="13568" max="13568" width="46.140625" style="639" customWidth="1"/>
    <col min="13569" max="13569" width="30.7109375" style="639" customWidth="1"/>
    <col min="13570" max="13570" width="20.85546875" style="639" customWidth="1"/>
    <col min="13571" max="13572" width="20.42578125" style="639" customWidth="1"/>
    <col min="13573" max="13573" width="14.7109375" style="639" customWidth="1"/>
    <col min="13574" max="13574" width="14" style="639" customWidth="1"/>
    <col min="13575" max="13575" width="32.85546875" style="639" customWidth="1"/>
    <col min="13576" max="13576" width="11" style="639" customWidth="1"/>
    <col min="13577" max="13577" width="11.140625" style="639" customWidth="1"/>
    <col min="13578" max="13579" width="13.28515625" style="639" customWidth="1"/>
    <col min="13580" max="13580" width="13.85546875" style="639" customWidth="1"/>
    <col min="13581" max="13584" width="9.140625" style="639" customWidth="1"/>
    <col min="13585" max="13823" width="9.140625" style="639"/>
    <col min="13824" max="13824" width="46.140625" style="639" customWidth="1"/>
    <col min="13825" max="13825" width="30.7109375" style="639" customWidth="1"/>
    <col min="13826" max="13826" width="20.85546875" style="639" customWidth="1"/>
    <col min="13827" max="13828" width="20.42578125" style="639" customWidth="1"/>
    <col min="13829" max="13829" width="14.7109375" style="639" customWidth="1"/>
    <col min="13830" max="13830" width="14" style="639" customWidth="1"/>
    <col min="13831" max="13831" width="32.85546875" style="639" customWidth="1"/>
    <col min="13832" max="13832" width="11" style="639" customWidth="1"/>
    <col min="13833" max="13833" width="11.140625" style="639" customWidth="1"/>
    <col min="13834" max="13835" width="13.28515625" style="639" customWidth="1"/>
    <col min="13836" max="13836" width="13.85546875" style="639" customWidth="1"/>
    <col min="13837" max="13840" width="9.140625" style="639" customWidth="1"/>
    <col min="13841" max="14079" width="9.140625" style="639"/>
    <col min="14080" max="14080" width="46.140625" style="639" customWidth="1"/>
    <col min="14081" max="14081" width="30.7109375" style="639" customWidth="1"/>
    <col min="14082" max="14082" width="20.85546875" style="639" customWidth="1"/>
    <col min="14083" max="14084" width="20.42578125" style="639" customWidth="1"/>
    <col min="14085" max="14085" width="14.7109375" style="639" customWidth="1"/>
    <col min="14086" max="14086" width="14" style="639" customWidth="1"/>
    <col min="14087" max="14087" width="32.85546875" style="639" customWidth="1"/>
    <col min="14088" max="14088" width="11" style="639" customWidth="1"/>
    <col min="14089" max="14089" width="11.140625" style="639" customWidth="1"/>
    <col min="14090" max="14091" width="13.28515625" style="639" customWidth="1"/>
    <col min="14092" max="14092" width="13.85546875" style="639" customWidth="1"/>
    <col min="14093" max="14096" width="9.140625" style="639" customWidth="1"/>
    <col min="14097" max="14335" width="9.140625" style="639"/>
    <col min="14336" max="14336" width="46.140625" style="639" customWidth="1"/>
    <col min="14337" max="14337" width="30.7109375" style="639" customWidth="1"/>
    <col min="14338" max="14338" width="20.85546875" style="639" customWidth="1"/>
    <col min="14339" max="14340" width="20.42578125" style="639" customWidth="1"/>
    <col min="14341" max="14341" width="14.7109375" style="639" customWidth="1"/>
    <col min="14342" max="14342" width="14" style="639" customWidth="1"/>
    <col min="14343" max="14343" width="32.85546875" style="639" customWidth="1"/>
    <col min="14344" max="14344" width="11" style="639" customWidth="1"/>
    <col min="14345" max="14345" width="11.140625" style="639" customWidth="1"/>
    <col min="14346" max="14347" width="13.28515625" style="639" customWidth="1"/>
    <col min="14348" max="14348" width="13.85546875" style="639" customWidth="1"/>
    <col min="14349" max="14352" width="9.140625" style="639" customWidth="1"/>
    <col min="14353" max="14591" width="9.140625" style="639"/>
    <col min="14592" max="14592" width="46.140625" style="639" customWidth="1"/>
    <col min="14593" max="14593" width="30.7109375" style="639" customWidth="1"/>
    <col min="14594" max="14594" width="20.85546875" style="639" customWidth="1"/>
    <col min="14595" max="14596" width="20.42578125" style="639" customWidth="1"/>
    <col min="14597" max="14597" width="14.7109375" style="639" customWidth="1"/>
    <col min="14598" max="14598" width="14" style="639" customWidth="1"/>
    <col min="14599" max="14599" width="32.85546875" style="639" customWidth="1"/>
    <col min="14600" max="14600" width="11" style="639" customWidth="1"/>
    <col min="14601" max="14601" width="11.140625" style="639" customWidth="1"/>
    <col min="14602" max="14603" width="13.28515625" style="639" customWidth="1"/>
    <col min="14604" max="14604" width="13.85546875" style="639" customWidth="1"/>
    <col min="14605" max="14608" width="9.140625" style="639" customWidth="1"/>
    <col min="14609" max="14847" width="9.140625" style="639"/>
    <col min="14848" max="14848" width="46.140625" style="639" customWidth="1"/>
    <col min="14849" max="14849" width="30.7109375" style="639" customWidth="1"/>
    <col min="14850" max="14850" width="20.85546875" style="639" customWidth="1"/>
    <col min="14851" max="14852" width="20.42578125" style="639" customWidth="1"/>
    <col min="14853" max="14853" width="14.7109375" style="639" customWidth="1"/>
    <col min="14854" max="14854" width="14" style="639" customWidth="1"/>
    <col min="14855" max="14855" width="32.85546875" style="639" customWidth="1"/>
    <col min="14856" max="14856" width="11" style="639" customWidth="1"/>
    <col min="14857" max="14857" width="11.140625" style="639" customWidth="1"/>
    <col min="14858" max="14859" width="13.28515625" style="639" customWidth="1"/>
    <col min="14860" max="14860" width="13.85546875" style="639" customWidth="1"/>
    <col min="14861" max="14864" width="9.140625" style="639" customWidth="1"/>
    <col min="14865" max="15103" width="9.140625" style="639"/>
    <col min="15104" max="15104" width="46.140625" style="639" customWidth="1"/>
    <col min="15105" max="15105" width="30.7109375" style="639" customWidth="1"/>
    <col min="15106" max="15106" width="20.85546875" style="639" customWidth="1"/>
    <col min="15107" max="15108" width="20.42578125" style="639" customWidth="1"/>
    <col min="15109" max="15109" width="14.7109375" style="639" customWidth="1"/>
    <col min="15110" max="15110" width="14" style="639" customWidth="1"/>
    <col min="15111" max="15111" width="32.85546875" style="639" customWidth="1"/>
    <col min="15112" max="15112" width="11" style="639" customWidth="1"/>
    <col min="15113" max="15113" width="11.140625" style="639" customWidth="1"/>
    <col min="15114" max="15115" width="13.28515625" style="639" customWidth="1"/>
    <col min="15116" max="15116" width="13.85546875" style="639" customWidth="1"/>
    <col min="15117" max="15120" width="9.140625" style="639" customWidth="1"/>
    <col min="15121" max="15359" width="9.140625" style="639"/>
    <col min="15360" max="15360" width="46.140625" style="639" customWidth="1"/>
    <col min="15361" max="15361" width="30.7109375" style="639" customWidth="1"/>
    <col min="15362" max="15362" width="20.85546875" style="639" customWidth="1"/>
    <col min="15363" max="15364" width="20.42578125" style="639" customWidth="1"/>
    <col min="15365" max="15365" width="14.7109375" style="639" customWidth="1"/>
    <col min="15366" max="15366" width="14" style="639" customWidth="1"/>
    <col min="15367" max="15367" width="32.85546875" style="639" customWidth="1"/>
    <col min="15368" max="15368" width="11" style="639" customWidth="1"/>
    <col min="15369" max="15369" width="11.140625" style="639" customWidth="1"/>
    <col min="15370" max="15371" width="13.28515625" style="639" customWidth="1"/>
    <col min="15372" max="15372" width="13.85546875" style="639" customWidth="1"/>
    <col min="15373" max="15376" width="9.140625" style="639" customWidth="1"/>
    <col min="15377" max="15615" width="9.140625" style="639"/>
    <col min="15616" max="15616" width="46.140625" style="639" customWidth="1"/>
    <col min="15617" max="15617" width="30.7109375" style="639" customWidth="1"/>
    <col min="15618" max="15618" width="20.85546875" style="639" customWidth="1"/>
    <col min="15619" max="15620" width="20.42578125" style="639" customWidth="1"/>
    <col min="15621" max="15621" width="14.7109375" style="639" customWidth="1"/>
    <col min="15622" max="15622" width="14" style="639" customWidth="1"/>
    <col min="15623" max="15623" width="32.85546875" style="639" customWidth="1"/>
    <col min="15624" max="15624" width="11" style="639" customWidth="1"/>
    <col min="15625" max="15625" width="11.140625" style="639" customWidth="1"/>
    <col min="15626" max="15627" width="13.28515625" style="639" customWidth="1"/>
    <col min="15628" max="15628" width="13.85546875" style="639" customWidth="1"/>
    <col min="15629" max="15632" width="9.140625" style="639" customWidth="1"/>
    <col min="15633" max="15871" width="9.140625" style="639"/>
    <col min="15872" max="15872" width="46.140625" style="639" customWidth="1"/>
    <col min="15873" max="15873" width="30.7109375" style="639" customWidth="1"/>
    <col min="15874" max="15874" width="20.85546875" style="639" customWidth="1"/>
    <col min="15875" max="15876" width="20.42578125" style="639" customWidth="1"/>
    <col min="15877" max="15877" width="14.7109375" style="639" customWidth="1"/>
    <col min="15878" max="15878" width="14" style="639" customWidth="1"/>
    <col min="15879" max="15879" width="32.85546875" style="639" customWidth="1"/>
    <col min="15880" max="15880" width="11" style="639" customWidth="1"/>
    <col min="15881" max="15881" width="11.140625" style="639" customWidth="1"/>
    <col min="15882" max="15883" width="13.28515625" style="639" customWidth="1"/>
    <col min="15884" max="15884" width="13.85546875" style="639" customWidth="1"/>
    <col min="15885" max="15888" width="9.140625" style="639" customWidth="1"/>
    <col min="15889" max="16127" width="9.140625" style="639"/>
    <col min="16128" max="16128" width="46.140625" style="639" customWidth="1"/>
    <col min="16129" max="16129" width="30.7109375" style="639" customWidth="1"/>
    <col min="16130" max="16130" width="20.85546875" style="639" customWidth="1"/>
    <col min="16131" max="16132" width="20.42578125" style="639" customWidth="1"/>
    <col min="16133" max="16133" width="14.7109375" style="639" customWidth="1"/>
    <col min="16134" max="16134" width="14" style="639" customWidth="1"/>
    <col min="16135" max="16135" width="32.85546875" style="639" customWidth="1"/>
    <col min="16136" max="16136" width="11" style="639" customWidth="1"/>
    <col min="16137" max="16137" width="11.140625" style="639" customWidth="1"/>
    <col min="16138" max="16139" width="13.28515625" style="639" customWidth="1"/>
    <col min="16140" max="16140" width="13.85546875" style="639" customWidth="1"/>
    <col min="16141" max="16144" width="9.140625" style="639" customWidth="1"/>
    <col min="16145" max="16383" width="9.140625" style="639"/>
    <col min="16384" max="16384" width="8.85546875" style="639" customWidth="1"/>
  </cols>
  <sheetData>
    <row r="1" spans="1:7" s="344" customFormat="1" ht="12.75">
      <c r="A1" s="341"/>
      <c r="B1" s="341"/>
      <c r="C1" s="342"/>
      <c r="D1" s="342"/>
      <c r="E1" s="342"/>
      <c r="F1" s="342"/>
      <c r="G1" s="343" t="s">
        <v>221</v>
      </c>
    </row>
    <row r="2" spans="1:7" s="344" customFormat="1" ht="12.75">
      <c r="A2" s="341"/>
      <c r="B2" s="341"/>
      <c r="C2" s="342"/>
      <c r="D2" s="342"/>
      <c r="E2" s="342"/>
      <c r="F2" s="342"/>
      <c r="G2" s="343" t="s">
        <v>222</v>
      </c>
    </row>
    <row r="3" spans="1:7" s="344" customFormat="1" ht="12.75">
      <c r="A3" s="341"/>
      <c r="B3" s="341"/>
      <c r="C3" s="342"/>
      <c r="D3" s="342"/>
      <c r="E3" s="342"/>
      <c r="F3" s="342"/>
      <c r="G3" s="343" t="s">
        <v>223</v>
      </c>
    </row>
    <row r="4" spans="1:7" s="344" customFormat="1" ht="12.75">
      <c r="A4" s="341"/>
      <c r="B4" s="341"/>
      <c r="C4" s="342"/>
      <c r="D4" s="342"/>
      <c r="E4" s="342"/>
      <c r="F4" s="342"/>
      <c r="G4" s="343" t="s">
        <v>224</v>
      </c>
    </row>
    <row r="5" spans="1:7" s="344" customFormat="1" ht="12.75">
      <c r="A5" s="341"/>
      <c r="B5" s="316"/>
      <c r="C5" s="342"/>
      <c r="D5" s="342"/>
      <c r="E5" s="342"/>
      <c r="F5" s="342"/>
      <c r="G5" s="343" t="s">
        <v>225</v>
      </c>
    </row>
    <row r="6" spans="1:7" s="344" customFormat="1">
      <c r="A6" s="345"/>
      <c r="B6" s="318"/>
      <c r="C6" s="346"/>
      <c r="D6" s="346"/>
      <c r="E6" s="346"/>
      <c r="F6" s="347"/>
      <c r="G6" s="347"/>
    </row>
    <row r="7" spans="1:7" s="344" customFormat="1">
      <c r="A7" s="345"/>
      <c r="B7" s="318"/>
      <c r="C7" s="346"/>
      <c r="D7" s="346"/>
      <c r="E7" s="347"/>
      <c r="F7" s="347"/>
      <c r="G7" s="348" t="s">
        <v>226</v>
      </c>
    </row>
    <row r="8" spans="1:7" s="344" customFormat="1">
      <c r="A8" s="345"/>
      <c r="B8" s="318"/>
      <c r="C8" s="349"/>
      <c r="D8" s="347"/>
      <c r="E8" s="349"/>
      <c r="F8" s="346"/>
      <c r="G8" s="346"/>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344" customFormat="1" ht="15.75">
      <c r="A13" s="611"/>
      <c r="B13" s="611"/>
      <c r="C13" s="611"/>
      <c r="D13" s="611"/>
      <c r="E13" s="611"/>
      <c r="F13" s="611"/>
      <c r="G13" s="611"/>
    </row>
    <row r="14" spans="1:7" s="344" customFormat="1" ht="15.75">
      <c r="A14" s="786"/>
      <c r="B14" s="786"/>
      <c r="C14" s="786"/>
      <c r="D14" s="786"/>
      <c r="E14" s="786"/>
      <c r="F14" s="786"/>
      <c r="G14" s="786"/>
    </row>
    <row r="15" spans="1:7" s="644" customFormat="1" ht="19.5" customHeight="1">
      <c r="D15" s="990" t="s">
        <v>477</v>
      </c>
      <c r="E15" s="990"/>
      <c r="F15" s="990"/>
      <c r="G15" s="990"/>
    </row>
    <row r="16" spans="1:7" s="890" customFormat="1" ht="15.75">
      <c r="D16" s="991" t="s">
        <v>437</v>
      </c>
      <c r="E16" s="991"/>
      <c r="F16" s="991"/>
      <c r="G16" s="991"/>
    </row>
    <row r="17" spans="1:12" s="891" customFormat="1" ht="15.75">
      <c r="D17" s="992" t="s">
        <v>438</v>
      </c>
      <c r="E17" s="992"/>
      <c r="F17" s="992"/>
      <c r="G17" s="992"/>
    </row>
    <row r="18" spans="1:12" s="891" customFormat="1" ht="15.75">
      <c r="D18" s="993" t="s">
        <v>462</v>
      </c>
      <c r="E18" s="993"/>
      <c r="F18" s="993"/>
      <c r="G18" s="993"/>
    </row>
    <row r="19" spans="1:12" s="891" customFormat="1" ht="15.75">
      <c r="F19" s="891" t="s">
        <v>27</v>
      </c>
    </row>
    <row r="20" spans="1:12" s="787" customFormat="1" ht="15.75">
      <c r="F20" s="36"/>
    </row>
    <row r="21" spans="1:12" s="344" customFormat="1" ht="15.75">
      <c r="A21" s="786"/>
      <c r="B21" s="786"/>
      <c r="C21" s="786"/>
      <c r="D21" s="786"/>
      <c r="E21" s="786"/>
      <c r="F21" s="786"/>
      <c r="G21" s="786"/>
    </row>
    <row r="22" spans="1:12" s="643" customFormat="1" ht="15.75">
      <c r="A22" s="987" t="s">
        <v>2</v>
      </c>
      <c r="B22" s="987"/>
      <c r="C22" s="987"/>
      <c r="D22" s="987"/>
      <c r="E22" s="987"/>
      <c r="F22" s="987"/>
      <c r="G22" s="987"/>
      <c r="H22" s="658"/>
    </row>
    <row r="23" spans="1:12" s="643" customFormat="1" ht="15.75">
      <c r="A23" s="988" t="s">
        <v>192</v>
      </c>
      <c r="B23" s="988"/>
      <c r="C23" s="988"/>
      <c r="D23" s="988"/>
      <c r="E23" s="988"/>
      <c r="F23" s="988"/>
      <c r="G23" s="988"/>
      <c r="H23" s="658"/>
    </row>
    <row r="24" spans="1:12" s="643" customFormat="1" ht="15.75">
      <c r="A24" s="989"/>
      <c r="B24" s="989"/>
      <c r="C24" s="989"/>
      <c r="D24" s="989"/>
      <c r="E24" s="989"/>
      <c r="F24" s="989"/>
      <c r="G24" s="989"/>
      <c r="H24" s="658"/>
    </row>
    <row r="25" spans="1:12" s="643" customFormat="1" ht="15" customHeight="1">
      <c r="A25" s="987" t="s">
        <v>28</v>
      </c>
      <c r="B25" s="987"/>
      <c r="C25" s="987"/>
      <c r="D25" s="987"/>
      <c r="E25" s="987"/>
      <c r="F25" s="987"/>
      <c r="G25" s="987"/>
      <c r="H25" s="658"/>
    </row>
    <row r="26" spans="1:12" ht="18" customHeight="1">
      <c r="A26" s="636"/>
      <c r="B26" s="636"/>
      <c r="C26" s="659"/>
      <c r="D26" s="659"/>
      <c r="E26" s="659"/>
      <c r="F26" s="659"/>
      <c r="G26" s="659"/>
      <c r="I26" s="638"/>
      <c r="J26" s="638"/>
      <c r="K26" s="638"/>
      <c r="L26" s="638"/>
    </row>
    <row r="27" spans="1:12" ht="52.7" customHeight="1">
      <c r="A27" s="986" t="s">
        <v>29</v>
      </c>
      <c r="B27" s="986"/>
      <c r="C27" s="986"/>
      <c r="D27" s="986"/>
      <c r="E27" s="986"/>
      <c r="F27" s="986"/>
      <c r="G27" s="986"/>
      <c r="I27" s="638"/>
      <c r="J27" s="638"/>
      <c r="K27" s="638"/>
      <c r="L27" s="638"/>
    </row>
    <row r="28" spans="1:12" s="643" customFormat="1" ht="21.75" customHeight="1">
      <c r="A28" s="995" t="s">
        <v>463</v>
      </c>
      <c r="B28" s="995"/>
      <c r="C28" s="995"/>
      <c r="D28" s="995"/>
      <c r="E28" s="995"/>
      <c r="F28" s="995"/>
      <c r="G28" s="995"/>
      <c r="H28" s="658"/>
      <c r="I28" s="659"/>
      <c r="J28" s="659"/>
      <c r="K28" s="659"/>
      <c r="L28" s="659"/>
    </row>
    <row r="29" spans="1:12" s="643" customFormat="1" ht="78.75" customHeight="1">
      <c r="A29" s="996" t="s">
        <v>135</v>
      </c>
      <c r="B29" s="996"/>
      <c r="C29" s="996"/>
      <c r="D29" s="996"/>
      <c r="E29" s="996"/>
      <c r="F29" s="996"/>
      <c r="G29" s="996"/>
      <c r="H29" s="641"/>
      <c r="I29" s="642"/>
      <c r="J29" s="642"/>
      <c r="K29" s="642"/>
    </row>
    <row r="30" spans="1:12" s="645" customFormat="1" ht="17.25" customHeight="1">
      <c r="A30" s="644" t="s">
        <v>3</v>
      </c>
    </row>
    <row r="31" spans="1:12" s="645" customFormat="1" ht="15" customHeight="1">
      <c r="A31" s="997" t="s">
        <v>272</v>
      </c>
      <c r="B31" s="997"/>
      <c r="C31" s="997"/>
      <c r="D31" s="997"/>
      <c r="E31" s="997"/>
      <c r="F31" s="997"/>
      <c r="G31" s="997"/>
    </row>
    <row r="32" spans="1:12" s="645" customFormat="1" ht="34.5" customHeight="1">
      <c r="A32" s="998" t="s">
        <v>503</v>
      </c>
      <c r="B32" s="998"/>
      <c r="C32" s="998"/>
      <c r="D32" s="998"/>
      <c r="E32" s="998"/>
      <c r="F32" s="998"/>
      <c r="G32" s="998"/>
    </row>
    <row r="33" spans="1:11" s="645" customFormat="1" ht="15" customHeight="1">
      <c r="A33" s="644" t="s">
        <v>130</v>
      </c>
    </row>
    <row r="34" spans="1:11" s="645" customFormat="1" ht="15" customHeight="1">
      <c r="A34" s="644" t="s">
        <v>131</v>
      </c>
    </row>
    <row r="35" spans="1:11" ht="32.25" customHeight="1">
      <c r="A35" s="996" t="s">
        <v>134</v>
      </c>
      <c r="B35" s="996"/>
      <c r="C35" s="996"/>
      <c r="D35" s="996"/>
      <c r="E35" s="996"/>
      <c r="F35" s="996"/>
      <c r="G35" s="996"/>
      <c r="H35" s="646"/>
      <c r="I35" s="647"/>
      <c r="J35" s="647"/>
      <c r="K35" s="647"/>
    </row>
    <row r="36" spans="1:11" s="645" customFormat="1" ht="15.75">
      <c r="A36" s="995" t="s">
        <v>317</v>
      </c>
      <c r="B36" s="995"/>
      <c r="C36" s="995"/>
      <c r="D36" s="995"/>
      <c r="E36" s="995"/>
      <c r="F36" s="995"/>
      <c r="G36" s="995"/>
    </row>
    <row r="37" spans="1:11" s="645" customFormat="1" ht="15.75">
      <c r="A37" s="999" t="s">
        <v>59</v>
      </c>
      <c r="B37" s="999"/>
      <c r="C37" s="999"/>
      <c r="D37" s="999" t="s">
        <v>7</v>
      </c>
      <c r="E37" s="999" t="s">
        <v>60</v>
      </c>
      <c r="F37" s="999"/>
      <c r="G37" s="999"/>
    </row>
    <row r="38" spans="1:11" s="645" customFormat="1" ht="15.75">
      <c r="A38" s="999"/>
      <c r="B38" s="999"/>
      <c r="C38" s="999"/>
      <c r="D38" s="999"/>
      <c r="E38" s="606" t="s">
        <v>13</v>
      </c>
      <c r="F38" s="606" t="s">
        <v>14</v>
      </c>
      <c r="G38" s="606" t="s">
        <v>30</v>
      </c>
    </row>
    <row r="39" spans="1:11" s="645" customFormat="1" ht="34.700000000000003" customHeight="1">
      <c r="A39" s="1000" t="s">
        <v>381</v>
      </c>
      <c r="B39" s="1001"/>
      <c r="C39" s="1002"/>
      <c r="D39" s="765" t="s">
        <v>382</v>
      </c>
      <c r="E39" s="263">
        <v>1135.5</v>
      </c>
      <c r="F39" s="263"/>
      <c r="G39" s="263"/>
    </row>
    <row r="40" spans="1:11" s="645" customFormat="1" ht="15.75">
      <c r="A40" s="1000" t="s">
        <v>383</v>
      </c>
      <c r="B40" s="1001"/>
      <c r="C40" s="1002"/>
      <c r="D40" s="765" t="s">
        <v>62</v>
      </c>
      <c r="E40" s="263">
        <v>30.7</v>
      </c>
      <c r="F40" s="263"/>
      <c r="G40" s="263"/>
    </row>
    <row r="41" spans="1:11" s="645" customFormat="1" ht="13.5" customHeight="1">
      <c r="A41" s="766"/>
      <c r="B41" s="766"/>
      <c r="C41" s="766"/>
      <c r="D41" s="766"/>
      <c r="E41" s="766"/>
      <c r="F41" s="766"/>
      <c r="G41" s="766"/>
    </row>
    <row r="42" spans="1:11" ht="119.25" customHeight="1">
      <c r="A42" s="994" t="s">
        <v>384</v>
      </c>
      <c r="B42" s="994"/>
      <c r="C42" s="994"/>
      <c r="D42" s="994"/>
      <c r="E42" s="994"/>
      <c r="F42" s="994"/>
      <c r="G42" s="994"/>
    </row>
    <row r="43" spans="1:11" ht="5.25" customHeight="1">
      <c r="A43" s="1004"/>
      <c r="B43" s="1004"/>
      <c r="C43" s="1004"/>
      <c r="D43" s="1004"/>
      <c r="E43" s="1004"/>
      <c r="F43" s="1004"/>
      <c r="G43" s="1004"/>
    </row>
    <row r="44" spans="1:11" ht="15.75">
      <c r="A44" s="1005" t="s">
        <v>5</v>
      </c>
      <c r="B44" s="1005"/>
      <c r="C44" s="1005"/>
      <c r="D44" s="1005"/>
      <c r="E44" s="1005"/>
      <c r="F44" s="1005"/>
      <c r="G44" s="1005"/>
      <c r="H44" s="639"/>
    </row>
    <row r="45" spans="1:11" ht="30.95" customHeight="1">
      <c r="A45" s="1006" t="s">
        <v>6</v>
      </c>
      <c r="B45" s="1006" t="s">
        <v>7</v>
      </c>
      <c r="C45" s="648" t="s">
        <v>8</v>
      </c>
      <c r="D45" s="648" t="s">
        <v>9</v>
      </c>
      <c r="E45" s="1009" t="s">
        <v>10</v>
      </c>
      <c r="F45" s="1010"/>
      <c r="G45" s="1011"/>
      <c r="H45" s="639"/>
    </row>
    <row r="46" spans="1:11" ht="17.25" customHeight="1">
      <c r="A46" s="1007"/>
      <c r="B46" s="1008"/>
      <c r="C46" s="649" t="s">
        <v>11</v>
      </c>
      <c r="D46" s="649" t="s">
        <v>12</v>
      </c>
      <c r="E46" s="649" t="s">
        <v>13</v>
      </c>
      <c r="F46" s="649" t="s">
        <v>14</v>
      </c>
      <c r="G46" s="649" t="s">
        <v>30</v>
      </c>
      <c r="H46" s="639"/>
    </row>
    <row r="47" spans="1:11" ht="33" customHeight="1">
      <c r="A47" s="650" t="s">
        <v>15</v>
      </c>
      <c r="B47" s="648" t="s">
        <v>16</v>
      </c>
      <c r="C47" s="651">
        <f>C88</f>
        <v>0</v>
      </c>
      <c r="D47" s="651">
        <f t="shared" ref="D47:G47" si="0">D88</f>
        <v>21235</v>
      </c>
      <c r="E47" s="651">
        <f t="shared" si="0"/>
        <v>395077</v>
      </c>
      <c r="F47" s="651">
        <f t="shared" si="0"/>
        <v>0</v>
      </c>
      <c r="G47" s="651">
        <f t="shared" si="0"/>
        <v>0</v>
      </c>
      <c r="H47" s="639"/>
    </row>
    <row r="48" spans="1:11" ht="16.5" customHeight="1">
      <c r="A48" s="650" t="s">
        <v>17</v>
      </c>
      <c r="B48" s="648" t="s">
        <v>16</v>
      </c>
      <c r="C48" s="651">
        <f>C102</f>
        <v>120670</v>
      </c>
      <c r="D48" s="651">
        <f t="shared" ref="D48:G48" si="1">D102</f>
        <v>123396</v>
      </c>
      <c r="E48" s="651">
        <f t="shared" si="1"/>
        <v>767</v>
      </c>
      <c r="F48" s="651">
        <f t="shared" si="1"/>
        <v>0</v>
      </c>
      <c r="G48" s="651">
        <f t="shared" si="1"/>
        <v>0</v>
      </c>
      <c r="H48" s="639"/>
    </row>
    <row r="49" spans="1:12" ht="33" customHeight="1">
      <c r="A49" s="652" t="s">
        <v>18</v>
      </c>
      <c r="B49" s="653" t="s">
        <v>16</v>
      </c>
      <c r="C49" s="654">
        <f>C47+C48</f>
        <v>120670</v>
      </c>
      <c r="D49" s="654">
        <f>D47+D48</f>
        <v>144631</v>
      </c>
      <c r="E49" s="654">
        <f>E47+E48</f>
        <v>395844</v>
      </c>
      <c r="F49" s="654">
        <f>F47+F48</f>
        <v>0</v>
      </c>
      <c r="G49" s="654">
        <f>G47+G48</f>
        <v>0</v>
      </c>
      <c r="H49" s="638"/>
      <c r="I49" s="638"/>
      <c r="J49" s="638"/>
      <c r="K49" s="638"/>
    </row>
    <row r="50" spans="1:12" s="643" customFormat="1" ht="15" customHeight="1">
      <c r="A50" s="986" t="s">
        <v>19</v>
      </c>
      <c r="B50" s="986"/>
      <c r="C50" s="986"/>
      <c r="D50" s="986"/>
      <c r="E50" s="986"/>
      <c r="F50" s="986"/>
      <c r="G50" s="986"/>
      <c r="H50" s="658"/>
      <c r="I50" s="659"/>
      <c r="J50" s="659"/>
      <c r="K50" s="659"/>
      <c r="L50" s="659"/>
    </row>
    <row r="51" spans="1:12" s="645" customFormat="1" ht="17.25" customHeight="1">
      <c r="A51" s="644" t="s">
        <v>20</v>
      </c>
    </row>
    <row r="52" spans="1:12" s="645" customFormat="1" ht="33" customHeight="1">
      <c r="A52" s="998" t="s">
        <v>502</v>
      </c>
      <c r="B52" s="998"/>
      <c r="C52" s="998"/>
      <c r="D52" s="998"/>
      <c r="E52" s="998"/>
      <c r="F52" s="998"/>
      <c r="G52" s="998"/>
    </row>
    <row r="53" spans="1:12" s="645" customFormat="1" ht="17.25" customHeight="1">
      <c r="A53" s="644" t="s">
        <v>131</v>
      </c>
      <c r="B53" s="660"/>
      <c r="C53" s="660"/>
      <c r="D53" s="660"/>
      <c r="E53" s="660"/>
      <c r="F53" s="660"/>
      <c r="G53" s="660"/>
    </row>
    <row r="54" spans="1:12" ht="114.75" customHeight="1">
      <c r="A54" s="1012" t="s">
        <v>141</v>
      </c>
      <c r="B54" s="1012"/>
      <c r="C54" s="1012"/>
      <c r="D54" s="1012"/>
      <c r="E54" s="1012"/>
      <c r="F54" s="1012"/>
      <c r="G54" s="1012"/>
    </row>
    <row r="55" spans="1:12" ht="16.7" customHeight="1">
      <c r="A55" s="1013" t="s">
        <v>21</v>
      </c>
      <c r="B55" s="1003" t="s">
        <v>7</v>
      </c>
      <c r="C55" s="661" t="s">
        <v>8</v>
      </c>
      <c r="D55" s="661" t="s">
        <v>9</v>
      </c>
      <c r="E55" s="1003" t="s">
        <v>10</v>
      </c>
      <c r="F55" s="1003"/>
      <c r="G55" s="1003"/>
      <c r="H55" s="639"/>
    </row>
    <row r="56" spans="1:12" ht="14.25" customHeight="1">
      <c r="A56" s="1013"/>
      <c r="B56" s="1003"/>
      <c r="C56" s="648" t="s">
        <v>11</v>
      </c>
      <c r="D56" s="648" t="s">
        <v>12</v>
      </c>
      <c r="E56" s="648" t="s">
        <v>13</v>
      </c>
      <c r="F56" s="648" t="s">
        <v>14</v>
      </c>
      <c r="G56" s="648" t="s">
        <v>30</v>
      </c>
      <c r="H56" s="639"/>
    </row>
    <row r="57" spans="1:12" ht="15.75">
      <c r="A57" s="748" t="s">
        <v>75</v>
      </c>
      <c r="B57" s="749" t="s">
        <v>36</v>
      </c>
      <c r="C57" s="750">
        <f>C58+C59+C60</f>
        <v>220</v>
      </c>
      <c r="D57" s="750">
        <f t="shared" ref="D57:G57" si="2">D58+D59+D60</f>
        <v>220</v>
      </c>
      <c r="E57" s="750">
        <f t="shared" si="2"/>
        <v>220</v>
      </c>
      <c r="F57" s="750">
        <f t="shared" si="2"/>
        <v>220</v>
      </c>
      <c r="G57" s="750">
        <f t="shared" si="2"/>
        <v>220</v>
      </c>
      <c r="H57" s="639"/>
    </row>
    <row r="58" spans="1:12" s="770" customFormat="1" ht="12.75" hidden="1">
      <c r="A58" s="767" t="s">
        <v>193</v>
      </c>
      <c r="B58" s="768"/>
      <c r="C58" s="900">
        <v>100</v>
      </c>
      <c r="D58" s="900">
        <v>100</v>
      </c>
      <c r="E58" s="900">
        <v>100</v>
      </c>
      <c r="F58" s="900">
        <v>100</v>
      </c>
      <c r="G58" s="900">
        <v>100</v>
      </c>
    </row>
    <row r="59" spans="1:12" s="770" customFormat="1" ht="12.75" hidden="1">
      <c r="A59" s="767" t="s">
        <v>194</v>
      </c>
      <c r="B59" s="768"/>
      <c r="C59" s="900">
        <v>20</v>
      </c>
      <c r="D59" s="900">
        <v>20</v>
      </c>
      <c r="E59" s="900">
        <v>20</v>
      </c>
      <c r="F59" s="900">
        <v>20</v>
      </c>
      <c r="G59" s="900">
        <v>20</v>
      </c>
    </row>
    <row r="60" spans="1:12" s="770" customFormat="1" ht="12.75" hidden="1">
      <c r="A60" s="767" t="s">
        <v>195</v>
      </c>
      <c r="B60" s="768"/>
      <c r="C60" s="900">
        <v>100</v>
      </c>
      <c r="D60" s="900">
        <v>100</v>
      </c>
      <c r="E60" s="900">
        <v>100</v>
      </c>
      <c r="F60" s="900">
        <v>100</v>
      </c>
      <c r="G60" s="900">
        <v>100</v>
      </c>
    </row>
    <row r="61" spans="1:12" ht="30">
      <c r="A61" s="748" t="s">
        <v>31</v>
      </c>
      <c r="B61" s="749" t="s">
        <v>36</v>
      </c>
      <c r="C61" s="750"/>
      <c r="D61" s="750"/>
      <c r="E61" s="750">
        <f t="shared" ref="E61" si="3">E62+E63+E64</f>
        <v>64320</v>
      </c>
      <c r="F61" s="750"/>
      <c r="G61" s="750"/>
      <c r="H61" s="639"/>
    </row>
    <row r="62" spans="1:12" s="770" customFormat="1" ht="12.75" hidden="1">
      <c r="A62" s="767" t="s">
        <v>193</v>
      </c>
      <c r="B62" s="768"/>
      <c r="C62" s="900"/>
      <c r="D62" s="900"/>
      <c r="E62" s="900">
        <v>36520</v>
      </c>
      <c r="F62" s="900"/>
      <c r="G62" s="900"/>
    </row>
    <row r="63" spans="1:12" s="770" customFormat="1" ht="12.75" hidden="1">
      <c r="A63" s="767" t="s">
        <v>194</v>
      </c>
      <c r="B63" s="768"/>
      <c r="C63" s="900"/>
      <c r="D63" s="900"/>
      <c r="E63" s="900">
        <v>6800</v>
      </c>
      <c r="F63" s="900"/>
      <c r="G63" s="900"/>
    </row>
    <row r="64" spans="1:12" s="770" customFormat="1" ht="12.75" hidden="1">
      <c r="A64" s="767" t="s">
        <v>195</v>
      </c>
      <c r="B64" s="768"/>
      <c r="C64" s="900"/>
      <c r="D64" s="900"/>
      <c r="E64" s="900">
        <v>21000</v>
      </c>
      <c r="F64" s="900"/>
      <c r="G64" s="900"/>
    </row>
    <row r="65" spans="1:8" ht="30">
      <c r="A65" s="748" t="s">
        <v>32</v>
      </c>
      <c r="B65" s="749" t="s">
        <v>36</v>
      </c>
      <c r="C65" s="750"/>
      <c r="D65" s="750"/>
      <c r="E65" s="750">
        <f t="shared" ref="E65" si="4">E66+E67+E68</f>
        <v>3074</v>
      </c>
      <c r="F65" s="750"/>
      <c r="G65" s="750"/>
      <c r="H65" s="639"/>
    </row>
    <row r="66" spans="1:8" s="770" customFormat="1" ht="12.75" hidden="1">
      <c r="A66" s="767" t="s">
        <v>193</v>
      </c>
      <c r="B66" s="768"/>
      <c r="C66" s="900"/>
      <c r="D66" s="900"/>
      <c r="E66" s="900">
        <v>1300</v>
      </c>
      <c r="F66" s="900"/>
      <c r="G66" s="900"/>
    </row>
    <row r="67" spans="1:8" s="770" customFormat="1" ht="12.75" hidden="1">
      <c r="A67" s="767" t="s">
        <v>194</v>
      </c>
      <c r="B67" s="768"/>
      <c r="C67" s="900"/>
      <c r="D67" s="900"/>
      <c r="E67" s="900">
        <v>274</v>
      </c>
      <c r="F67" s="900"/>
      <c r="G67" s="900"/>
    </row>
    <row r="68" spans="1:8" s="770" customFormat="1" ht="12.75" hidden="1">
      <c r="A68" s="767" t="s">
        <v>195</v>
      </c>
      <c r="B68" s="768"/>
      <c r="C68" s="900"/>
      <c r="D68" s="900"/>
      <c r="E68" s="900">
        <v>1500</v>
      </c>
      <c r="F68" s="900"/>
      <c r="G68" s="900"/>
    </row>
    <row r="69" spans="1:8" ht="30">
      <c r="A69" s="748" t="s">
        <v>33</v>
      </c>
      <c r="B69" s="749" t="s">
        <v>36</v>
      </c>
      <c r="C69" s="750"/>
      <c r="D69" s="750"/>
      <c r="E69" s="750">
        <f t="shared" ref="E69" si="5">E70+E71+E72</f>
        <v>13000</v>
      </c>
      <c r="F69" s="750"/>
      <c r="G69" s="750"/>
      <c r="H69" s="639"/>
    </row>
    <row r="70" spans="1:8" s="770" customFormat="1" ht="12.75" hidden="1">
      <c r="A70" s="767" t="s">
        <v>193</v>
      </c>
      <c r="B70" s="768"/>
      <c r="C70" s="900"/>
      <c r="D70" s="900"/>
      <c r="E70" s="900"/>
      <c r="F70" s="900"/>
      <c r="G70" s="900"/>
    </row>
    <row r="71" spans="1:8" s="770" customFormat="1" ht="12.75" hidden="1">
      <c r="A71" s="767" t="s">
        <v>194</v>
      </c>
      <c r="B71" s="768"/>
      <c r="C71" s="900"/>
      <c r="D71" s="900"/>
      <c r="E71" s="900"/>
      <c r="F71" s="900"/>
      <c r="G71" s="900"/>
    </row>
    <row r="72" spans="1:8" s="770" customFormat="1" ht="12.75" hidden="1">
      <c r="A72" s="767" t="s">
        <v>195</v>
      </c>
      <c r="B72" s="768"/>
      <c r="C72" s="900"/>
      <c r="D72" s="900"/>
      <c r="E72" s="900">
        <v>13000</v>
      </c>
      <c r="F72" s="900"/>
      <c r="G72" s="900"/>
    </row>
    <row r="73" spans="1:8" ht="30">
      <c r="A73" s="748" t="s">
        <v>34</v>
      </c>
      <c r="B73" s="749" t="s">
        <v>36</v>
      </c>
      <c r="C73" s="750"/>
      <c r="D73" s="750"/>
      <c r="E73" s="750">
        <f t="shared" ref="E73" si="6">E74+E75+E76</f>
        <v>1300</v>
      </c>
      <c r="F73" s="750"/>
      <c r="G73" s="750"/>
      <c r="H73" s="639"/>
    </row>
    <row r="74" spans="1:8" s="770" customFormat="1" ht="12.75" hidden="1">
      <c r="A74" s="767" t="s">
        <v>193</v>
      </c>
      <c r="B74" s="768"/>
      <c r="C74" s="769"/>
      <c r="D74" s="769"/>
      <c r="E74" s="769"/>
      <c r="F74" s="769"/>
      <c r="G74" s="769"/>
    </row>
    <row r="75" spans="1:8" s="770" customFormat="1" ht="12.75" hidden="1">
      <c r="A75" s="767" t="s">
        <v>194</v>
      </c>
      <c r="B75" s="768"/>
      <c r="C75" s="769"/>
      <c r="D75" s="769"/>
      <c r="E75" s="769"/>
      <c r="F75" s="769"/>
      <c r="G75" s="769"/>
    </row>
    <row r="76" spans="1:8" s="770" customFormat="1" ht="12.75" hidden="1">
      <c r="A76" s="767" t="s">
        <v>195</v>
      </c>
      <c r="B76" s="768"/>
      <c r="C76" s="769">
        <v>1300</v>
      </c>
      <c r="D76" s="769">
        <v>1300</v>
      </c>
      <c r="E76" s="769">
        <v>1300</v>
      </c>
      <c r="F76" s="769"/>
      <c r="G76" s="769"/>
    </row>
    <row r="77" spans="1:8" ht="30">
      <c r="A77" s="748" t="s">
        <v>35</v>
      </c>
      <c r="B77" s="749" t="s">
        <v>36</v>
      </c>
      <c r="C77" s="756" t="s">
        <v>202</v>
      </c>
      <c r="D77" s="756" t="s">
        <v>202</v>
      </c>
      <c r="E77" s="756" t="s">
        <v>202</v>
      </c>
      <c r="F77" s="756"/>
      <c r="G77" s="756"/>
      <c r="H77" s="639"/>
    </row>
    <row r="78" spans="1:8" s="770" customFormat="1" ht="12.75" hidden="1">
      <c r="A78" s="767" t="s">
        <v>193</v>
      </c>
      <c r="B78" s="768"/>
      <c r="C78" s="769"/>
      <c r="D78" s="769"/>
      <c r="E78" s="769"/>
      <c r="F78" s="769"/>
      <c r="G78" s="769"/>
    </row>
    <row r="79" spans="1:8" s="770" customFormat="1" ht="12.75" hidden="1">
      <c r="A79" s="767" t="s">
        <v>194</v>
      </c>
      <c r="B79" s="768"/>
      <c r="C79" s="769"/>
      <c r="D79" s="769"/>
      <c r="E79" s="769"/>
      <c r="F79" s="769"/>
      <c r="G79" s="769"/>
    </row>
    <row r="80" spans="1:8" s="770" customFormat="1" ht="12.75" hidden="1">
      <c r="A80" s="767" t="s">
        <v>195</v>
      </c>
      <c r="B80" s="768"/>
      <c r="C80" s="769"/>
      <c r="D80" s="769"/>
      <c r="E80" s="769"/>
      <c r="F80" s="769"/>
      <c r="G80" s="769"/>
    </row>
    <row r="81" spans="1:12" ht="12" customHeight="1">
      <c r="A81" s="663"/>
      <c r="B81" s="664"/>
      <c r="C81" s="665"/>
      <c r="D81" s="665"/>
      <c r="E81" s="665"/>
      <c r="F81" s="665"/>
      <c r="G81" s="665"/>
      <c r="H81" s="639"/>
    </row>
    <row r="82" spans="1:12" ht="16.7" customHeight="1">
      <c r="A82" s="1003" t="s">
        <v>22</v>
      </c>
      <c r="B82" s="1003" t="s">
        <v>7</v>
      </c>
      <c r="C82" s="661" t="s">
        <v>8</v>
      </c>
      <c r="D82" s="661" t="s">
        <v>9</v>
      </c>
      <c r="E82" s="1003" t="s">
        <v>10</v>
      </c>
      <c r="F82" s="1003"/>
      <c r="G82" s="1003"/>
      <c r="H82" s="638"/>
      <c r="I82" s="638"/>
      <c r="J82" s="638"/>
      <c r="K82" s="638"/>
    </row>
    <row r="83" spans="1:12" ht="15.75" customHeight="1">
      <c r="A83" s="1003"/>
      <c r="B83" s="1003"/>
      <c r="C83" s="648" t="s">
        <v>11</v>
      </c>
      <c r="D83" s="648" t="s">
        <v>12</v>
      </c>
      <c r="E83" s="648" t="s">
        <v>13</v>
      </c>
      <c r="F83" s="648" t="s">
        <v>14</v>
      </c>
      <c r="G83" s="648" t="s">
        <v>30</v>
      </c>
      <c r="H83" s="638"/>
      <c r="I83" s="638"/>
      <c r="J83" s="638"/>
      <c r="K83" s="638"/>
    </row>
    <row r="84" spans="1:12" ht="30.95" customHeight="1">
      <c r="A84" s="764" t="s">
        <v>206</v>
      </c>
      <c r="B84" s="648" t="s">
        <v>16</v>
      </c>
      <c r="C84" s="651">
        <f>C85+C86+C87</f>
        <v>0</v>
      </c>
      <c r="D84" s="651">
        <f t="shared" ref="D84:G84" si="7">D85+D86+D87</f>
        <v>21235</v>
      </c>
      <c r="E84" s="651">
        <f t="shared" si="7"/>
        <v>395077</v>
      </c>
      <c r="F84" s="651">
        <f t="shared" si="7"/>
        <v>0</v>
      </c>
      <c r="G84" s="651">
        <f t="shared" si="7"/>
        <v>0</v>
      </c>
      <c r="H84" s="638"/>
      <c r="I84" s="638"/>
      <c r="J84" s="638"/>
      <c r="K84" s="638"/>
    </row>
    <row r="85" spans="1:12" customFormat="1" ht="15.75">
      <c r="A85" s="58" t="s">
        <v>204</v>
      </c>
      <c r="B85" s="59" t="s">
        <v>16</v>
      </c>
      <c r="C85" s="60">
        <v>0</v>
      </c>
      <c r="D85" s="60">
        <v>0</v>
      </c>
      <c r="E85" s="60">
        <v>0</v>
      </c>
      <c r="F85" s="60">
        <v>0</v>
      </c>
      <c r="G85" s="60">
        <v>0</v>
      </c>
    </row>
    <row r="86" spans="1:12" customFormat="1" ht="31.5">
      <c r="A86" s="58" t="s">
        <v>205</v>
      </c>
      <c r="B86" s="59" t="s">
        <v>16</v>
      </c>
      <c r="C86" s="61">
        <v>0</v>
      </c>
      <c r="D86" s="60">
        <v>21235</v>
      </c>
      <c r="E86" s="60">
        <v>0</v>
      </c>
      <c r="F86" s="60">
        <v>0</v>
      </c>
      <c r="G86" s="60">
        <v>0</v>
      </c>
    </row>
    <row r="87" spans="1:12" customFormat="1" ht="15.75">
      <c r="A87" s="62" t="s">
        <v>210</v>
      </c>
      <c r="B87" s="59" t="s">
        <v>16</v>
      </c>
      <c r="C87" s="61"/>
      <c r="D87" s="60"/>
      <c r="E87" s="60">
        <f>382541+12536</f>
        <v>395077</v>
      </c>
      <c r="F87" s="60"/>
      <c r="G87" s="60"/>
    </row>
    <row r="88" spans="1:12" ht="32.25" customHeight="1">
      <c r="A88" s="652" t="s">
        <v>23</v>
      </c>
      <c r="B88" s="653" t="s">
        <v>16</v>
      </c>
      <c r="C88" s="654">
        <f>SUM(C84)</f>
        <v>0</v>
      </c>
      <c r="D88" s="654">
        <f>SUM(D84)</f>
        <v>21235</v>
      </c>
      <c r="E88" s="654">
        <f>SUM(E84)</f>
        <v>395077</v>
      </c>
      <c r="F88" s="654">
        <f>SUM(F84)</f>
        <v>0</v>
      </c>
      <c r="G88" s="654">
        <f>SUM(G84)</f>
        <v>0</v>
      </c>
      <c r="H88" s="638"/>
      <c r="I88" s="760"/>
      <c r="J88" s="760"/>
      <c r="K88" s="760"/>
    </row>
    <row r="89" spans="1:12" s="643" customFormat="1" ht="16.7" customHeight="1">
      <c r="A89" s="1017" t="s">
        <v>24</v>
      </c>
      <c r="B89" s="1017"/>
      <c r="C89" s="1017"/>
      <c r="D89" s="1017"/>
      <c r="E89" s="1017"/>
      <c r="F89" s="1017"/>
      <c r="G89" s="1017"/>
      <c r="H89" s="658"/>
      <c r="I89" s="659"/>
      <c r="J89" s="659"/>
      <c r="K89" s="659"/>
      <c r="L89" s="659"/>
    </row>
    <row r="90" spans="1:12" s="643" customFormat="1" ht="16.7" customHeight="1">
      <c r="A90" s="640" t="s">
        <v>25</v>
      </c>
      <c r="B90" s="640"/>
      <c r="C90" s="640"/>
      <c r="D90" s="640"/>
      <c r="E90" s="640"/>
      <c r="F90" s="640"/>
      <c r="G90" s="640"/>
      <c r="H90" s="658"/>
    </row>
    <row r="91" spans="1:12" s="643" customFormat="1" ht="29.25" customHeight="1">
      <c r="A91" s="998" t="s">
        <v>453</v>
      </c>
      <c r="B91" s="998"/>
      <c r="C91" s="998"/>
      <c r="D91" s="998"/>
      <c r="E91" s="998"/>
      <c r="F91" s="998"/>
      <c r="G91" s="998"/>
      <c r="H91" s="658"/>
    </row>
    <row r="92" spans="1:12" s="643" customFormat="1" ht="15" customHeight="1">
      <c r="A92" s="986" t="s">
        <v>208</v>
      </c>
      <c r="B92" s="996"/>
      <c r="C92" s="996"/>
      <c r="D92" s="996"/>
      <c r="E92" s="996"/>
      <c r="F92" s="996"/>
      <c r="G92" s="996"/>
      <c r="H92" s="658"/>
    </row>
    <row r="93" spans="1:12" ht="27" customHeight="1">
      <c r="A93" s="996" t="s">
        <v>209</v>
      </c>
      <c r="B93" s="996"/>
      <c r="C93" s="996"/>
      <c r="D93" s="996"/>
      <c r="E93" s="996"/>
      <c r="F93" s="996"/>
      <c r="G93" s="996"/>
    </row>
    <row r="94" spans="1:12" ht="17.25" customHeight="1">
      <c r="A94" s="1018" t="s">
        <v>21</v>
      </c>
      <c r="B94" s="1003" t="s">
        <v>7</v>
      </c>
      <c r="C94" s="661" t="s">
        <v>8</v>
      </c>
      <c r="D94" s="661" t="s">
        <v>9</v>
      </c>
      <c r="E94" s="1003" t="s">
        <v>10</v>
      </c>
      <c r="F94" s="1003"/>
      <c r="G94" s="1003"/>
      <c r="H94" s="639"/>
    </row>
    <row r="95" spans="1:12" ht="17.25" customHeight="1">
      <c r="A95" s="1019"/>
      <c r="B95" s="1003"/>
      <c r="C95" s="648" t="s">
        <v>11</v>
      </c>
      <c r="D95" s="648" t="s">
        <v>12</v>
      </c>
      <c r="E95" s="648" t="s">
        <v>13</v>
      </c>
      <c r="F95" s="648" t="s">
        <v>14</v>
      </c>
      <c r="G95" s="648" t="s">
        <v>30</v>
      </c>
      <c r="H95" s="639"/>
    </row>
    <row r="96" spans="1:12" customFormat="1" ht="30">
      <c r="A96" s="771" t="s">
        <v>207</v>
      </c>
      <c r="B96" s="772" t="s">
        <v>65</v>
      </c>
      <c r="C96" s="773">
        <v>2800</v>
      </c>
      <c r="D96" s="773">
        <v>2800</v>
      </c>
      <c r="E96" s="773"/>
      <c r="F96" s="773"/>
      <c r="G96" s="773"/>
    </row>
    <row r="97" spans="1:11" customFormat="1" ht="31.5" customHeight="1">
      <c r="A97" s="774" t="s">
        <v>454</v>
      </c>
      <c r="B97" s="775" t="s">
        <v>65</v>
      </c>
      <c r="C97" s="776"/>
      <c r="D97" s="776"/>
      <c r="E97" s="776">
        <v>12</v>
      </c>
      <c r="F97" s="776"/>
      <c r="G97" s="776"/>
    </row>
    <row r="98" spans="1:11" ht="13.5" customHeight="1">
      <c r="A98" s="1014"/>
      <c r="B98" s="1015"/>
      <c r="C98" s="1015"/>
      <c r="D98" s="1015"/>
      <c r="E98" s="1015"/>
      <c r="F98" s="1015"/>
      <c r="G98" s="1016"/>
      <c r="H98" s="639"/>
    </row>
    <row r="99" spans="1:11" ht="15.75" customHeight="1">
      <c r="A99" s="1003" t="s">
        <v>22</v>
      </c>
      <c r="B99" s="1003" t="s">
        <v>7</v>
      </c>
      <c r="C99" s="661" t="s">
        <v>8</v>
      </c>
      <c r="D99" s="661" t="s">
        <v>9</v>
      </c>
      <c r="E99" s="1003" t="s">
        <v>10</v>
      </c>
      <c r="F99" s="1003"/>
      <c r="G99" s="1003"/>
      <c r="H99" s="638"/>
      <c r="I99" s="638"/>
      <c r="J99" s="638"/>
      <c r="K99" s="638"/>
    </row>
    <row r="100" spans="1:11" ht="18" customHeight="1">
      <c r="A100" s="1003"/>
      <c r="B100" s="1003"/>
      <c r="C100" s="648" t="s">
        <v>11</v>
      </c>
      <c r="D100" s="648" t="s">
        <v>12</v>
      </c>
      <c r="E100" s="648" t="s">
        <v>13</v>
      </c>
      <c r="F100" s="648" t="s">
        <v>14</v>
      </c>
      <c r="G100" s="648" t="s">
        <v>30</v>
      </c>
      <c r="H100" s="638"/>
      <c r="I100" s="638"/>
      <c r="J100" s="638"/>
      <c r="K100" s="638"/>
    </row>
    <row r="101" spans="1:11" ht="23.25" customHeight="1">
      <c r="A101" s="764" t="s">
        <v>17</v>
      </c>
      <c r="B101" s="648" t="s">
        <v>16</v>
      </c>
      <c r="C101" s="651">
        <v>120670</v>
      </c>
      <c r="D101" s="651">
        <v>123396</v>
      </c>
      <c r="E101" s="651">
        <v>767</v>
      </c>
      <c r="F101" s="651"/>
      <c r="G101" s="651"/>
      <c r="H101" s="638"/>
      <c r="I101" s="638"/>
      <c r="J101" s="638"/>
      <c r="K101" s="638"/>
    </row>
    <row r="102" spans="1:11" ht="32.25" customHeight="1">
      <c r="A102" s="652" t="s">
        <v>23</v>
      </c>
      <c r="B102" s="653" t="s">
        <v>16</v>
      </c>
      <c r="C102" s="654">
        <f>SUM(C101)</f>
        <v>120670</v>
      </c>
      <c r="D102" s="654">
        <f>SUM(D101)</f>
        <v>123396</v>
      </c>
      <c r="E102" s="654">
        <f>SUM(E101)</f>
        <v>767</v>
      </c>
      <c r="F102" s="654">
        <f>SUM(F101)</f>
        <v>0</v>
      </c>
      <c r="G102" s="654">
        <f>SUM(G101)</f>
        <v>0</v>
      </c>
      <c r="H102" s="638"/>
      <c r="I102" s="760"/>
      <c r="J102" s="760"/>
      <c r="K102" s="760"/>
    </row>
    <row r="104" spans="1:11">
      <c r="E104" s="657"/>
    </row>
  </sheetData>
  <mergeCells count="50">
    <mergeCell ref="A98:G98"/>
    <mergeCell ref="A99:A100"/>
    <mergeCell ref="B99:B100"/>
    <mergeCell ref="E99:G99"/>
    <mergeCell ref="A89:G89"/>
    <mergeCell ref="A91:G91"/>
    <mergeCell ref="A92:G92"/>
    <mergeCell ref="A93:G93"/>
    <mergeCell ref="A94:A95"/>
    <mergeCell ref="B94:B95"/>
    <mergeCell ref="E94:G94"/>
    <mergeCell ref="A82:A83"/>
    <mergeCell ref="B82:B83"/>
    <mergeCell ref="E82:G82"/>
    <mergeCell ref="A43:G43"/>
    <mergeCell ref="A44:G44"/>
    <mergeCell ref="A45:A46"/>
    <mergeCell ref="B45:B46"/>
    <mergeCell ref="E45:G45"/>
    <mergeCell ref="A50:G50"/>
    <mergeCell ref="A52:G52"/>
    <mergeCell ref="A54:G54"/>
    <mergeCell ref="A55:A56"/>
    <mergeCell ref="B55:B56"/>
    <mergeCell ref="E55:G55"/>
    <mergeCell ref="A42:G42"/>
    <mergeCell ref="A28:G28"/>
    <mergeCell ref="A29:G29"/>
    <mergeCell ref="A31:G31"/>
    <mergeCell ref="A32:G32"/>
    <mergeCell ref="A35:G35"/>
    <mergeCell ref="A36:G36"/>
    <mergeCell ref="A37:C38"/>
    <mergeCell ref="D37:D38"/>
    <mergeCell ref="E37:G37"/>
    <mergeCell ref="A39:C39"/>
    <mergeCell ref="A40:C40"/>
    <mergeCell ref="D9:G9"/>
    <mergeCell ref="D10:G10"/>
    <mergeCell ref="D11:G11"/>
    <mergeCell ref="A27:G27"/>
    <mergeCell ref="D12:G12"/>
    <mergeCell ref="A22:G22"/>
    <mergeCell ref="A23:G23"/>
    <mergeCell ref="A24:G24"/>
    <mergeCell ref="A25:G25"/>
    <mergeCell ref="D15:G15"/>
    <mergeCell ref="D16:G16"/>
    <mergeCell ref="D17:G17"/>
    <mergeCell ref="D18:G18"/>
  </mergeCells>
  <printOptions horizontalCentered="1"/>
  <pageMargins left="0.39370078740157483" right="0.39370078740157483" top="0.39370078740157483" bottom="0.39370078740157483" header="0.19685039370078741" footer="0.19685039370078741"/>
  <pageSetup paperSize="9" scale="93" fitToHeight="0" orientation="landscape" r:id="rId1"/>
  <headerFooter alignWithMargins="0"/>
  <rowBreaks count="3" manualBreakCount="3">
    <brk id="29" max="6" man="1"/>
    <brk id="53" max="6" man="1"/>
    <brk id="92"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workbookViewId="0">
      <pane ySplit="5" topLeftCell="A15" activePane="bottomLeft" state="frozen"/>
      <selection pane="bottomLeft" activeCell="H16" sqref="H16"/>
    </sheetView>
  </sheetViews>
  <sheetFormatPr defaultRowHeight="15"/>
  <cols>
    <col min="1" max="1" width="5.7109375" customWidth="1"/>
    <col min="2" max="2" width="24.42578125" customWidth="1"/>
    <col min="3" max="8" width="18.7109375" customWidth="1"/>
  </cols>
  <sheetData>
    <row r="2" spans="1:8">
      <c r="A2" s="1260" t="s">
        <v>491</v>
      </c>
      <c r="B2" s="1260"/>
      <c r="C2" s="1260"/>
      <c r="D2" s="1260"/>
      <c r="E2" s="1260"/>
      <c r="F2" s="1260"/>
      <c r="G2" s="1260"/>
      <c r="H2" s="1260"/>
    </row>
    <row r="4" spans="1:8" ht="21.75" customHeight="1">
      <c r="A4" s="1261" t="s">
        <v>482</v>
      </c>
      <c r="B4" s="1263" t="s">
        <v>483</v>
      </c>
      <c r="C4" s="1261" t="s">
        <v>484</v>
      </c>
      <c r="D4" s="1265" t="s">
        <v>489</v>
      </c>
      <c r="E4" s="1266"/>
      <c r="F4" s="1265" t="s">
        <v>490</v>
      </c>
      <c r="G4" s="1266"/>
      <c r="H4" s="1261" t="s">
        <v>487</v>
      </c>
    </row>
    <row r="5" spans="1:8" ht="28.5" customHeight="1">
      <c r="A5" s="1262"/>
      <c r="B5" s="1264"/>
      <c r="C5" s="1262"/>
      <c r="D5" s="897" t="s">
        <v>485</v>
      </c>
      <c r="E5" s="897" t="s">
        <v>486</v>
      </c>
      <c r="F5" s="897" t="s">
        <v>485</v>
      </c>
      <c r="G5" s="897" t="s">
        <v>486</v>
      </c>
      <c r="H5" s="1262"/>
    </row>
    <row r="6" spans="1:8">
      <c r="A6" s="506">
        <v>1</v>
      </c>
      <c r="B6" s="892">
        <v>253001000</v>
      </c>
      <c r="C6" s="895">
        <v>255481.1</v>
      </c>
      <c r="D6" s="895">
        <v>308.5</v>
      </c>
      <c r="E6" s="895"/>
      <c r="F6" s="895"/>
      <c r="G6" s="895"/>
      <c r="H6" s="896">
        <f>C6-D6+E6-F6+G6</f>
        <v>255172.6</v>
      </c>
    </row>
    <row r="7" spans="1:8">
      <c r="A7" s="506">
        <v>2</v>
      </c>
      <c r="B7" s="892">
        <v>253003000</v>
      </c>
      <c r="C7" s="895">
        <v>10239</v>
      </c>
      <c r="D7" s="895">
        <v>39</v>
      </c>
      <c r="E7" s="895"/>
      <c r="F7" s="895"/>
      <c r="G7" s="895"/>
      <c r="H7" s="896">
        <f t="shared" ref="H7:H41" si="0">C7-D7+E7-F7+G7</f>
        <v>10200</v>
      </c>
    </row>
    <row r="8" spans="1:8">
      <c r="A8" s="506">
        <v>3</v>
      </c>
      <c r="B8" s="892">
        <v>253004011</v>
      </c>
      <c r="C8" s="895">
        <v>382541</v>
      </c>
      <c r="D8" s="895"/>
      <c r="E8" s="895"/>
      <c r="F8" s="895"/>
      <c r="G8" s="895">
        <v>12536</v>
      </c>
      <c r="H8" s="896">
        <f t="shared" si="0"/>
        <v>395077</v>
      </c>
    </row>
    <row r="9" spans="1:8">
      <c r="A9" s="506">
        <v>4</v>
      </c>
      <c r="B9" s="892">
        <v>253004015</v>
      </c>
      <c r="C9" s="895">
        <v>767</v>
      </c>
      <c r="D9" s="895"/>
      <c r="E9" s="895"/>
      <c r="F9" s="895"/>
      <c r="G9" s="895"/>
      <c r="H9" s="896">
        <f t="shared" si="0"/>
        <v>767</v>
      </c>
    </row>
    <row r="10" spans="1:8">
      <c r="A10" s="506">
        <v>5</v>
      </c>
      <c r="B10" s="892">
        <v>253005011</v>
      </c>
      <c r="C10" s="895">
        <v>636874</v>
      </c>
      <c r="D10" s="895"/>
      <c r="E10" s="895"/>
      <c r="F10" s="895">
        <v>861</v>
      </c>
      <c r="G10" s="895"/>
      <c r="H10" s="896">
        <f t="shared" si="0"/>
        <v>636013</v>
      </c>
    </row>
    <row r="11" spans="1:8">
      <c r="A11" s="506">
        <v>6</v>
      </c>
      <c r="B11" s="892">
        <v>253005015</v>
      </c>
      <c r="C11" s="895">
        <v>473.4</v>
      </c>
      <c r="D11" s="895"/>
      <c r="E11" s="895"/>
      <c r="F11" s="895"/>
      <c r="G11" s="895"/>
      <c r="H11" s="896">
        <f t="shared" si="0"/>
        <v>473.4</v>
      </c>
    </row>
    <row r="12" spans="1:8">
      <c r="A12" s="506">
        <v>7</v>
      </c>
      <c r="B12" s="892">
        <v>253006000</v>
      </c>
      <c r="C12" s="895">
        <v>108161</v>
      </c>
      <c r="D12" s="895">
        <v>341.5</v>
      </c>
      <c r="E12" s="895"/>
      <c r="F12" s="895"/>
      <c r="G12" s="895"/>
      <c r="H12" s="896">
        <f t="shared" si="0"/>
        <v>107819.5</v>
      </c>
    </row>
    <row r="13" spans="1:8">
      <c r="A13" s="506">
        <v>8</v>
      </c>
      <c r="B13" s="892">
        <v>253007011</v>
      </c>
      <c r="C13" s="895">
        <v>97782</v>
      </c>
      <c r="D13" s="895"/>
      <c r="E13" s="895"/>
      <c r="F13" s="895">
        <f>328+24669</f>
        <v>24997</v>
      </c>
      <c r="G13" s="895"/>
      <c r="H13" s="896">
        <f t="shared" si="0"/>
        <v>72785</v>
      </c>
    </row>
    <row r="14" spans="1:8">
      <c r="A14" s="506">
        <v>9</v>
      </c>
      <c r="B14" s="892">
        <v>253007015</v>
      </c>
      <c r="C14" s="895">
        <v>9400</v>
      </c>
      <c r="D14" s="895"/>
      <c r="E14" s="895"/>
      <c r="F14" s="895"/>
      <c r="G14" s="895"/>
      <c r="H14" s="896">
        <f t="shared" si="0"/>
        <v>9400</v>
      </c>
    </row>
    <row r="15" spans="1:8">
      <c r="A15" s="506">
        <v>10</v>
      </c>
      <c r="B15" s="892">
        <v>253008011</v>
      </c>
      <c r="C15" s="895">
        <v>289905</v>
      </c>
      <c r="D15" s="895"/>
      <c r="E15" s="895"/>
      <c r="F15" s="895">
        <v>514</v>
      </c>
      <c r="G15" s="895">
        <v>28595</v>
      </c>
      <c r="H15" s="896">
        <f t="shared" si="0"/>
        <v>317986</v>
      </c>
    </row>
    <row r="16" spans="1:8">
      <c r="A16" s="506">
        <v>11</v>
      </c>
      <c r="B16" s="892">
        <v>253009011</v>
      </c>
      <c r="C16" s="895">
        <v>3859501</v>
      </c>
      <c r="D16" s="895"/>
      <c r="E16" s="895"/>
      <c r="F16" s="895">
        <f>4788+934+2913+1142</f>
        <v>9777</v>
      </c>
      <c r="G16" s="895"/>
      <c r="H16" s="896">
        <f t="shared" si="0"/>
        <v>3849724</v>
      </c>
    </row>
    <row r="17" spans="1:8">
      <c r="A17" s="506">
        <v>12</v>
      </c>
      <c r="B17" s="892">
        <v>253009015</v>
      </c>
      <c r="C17" s="895">
        <v>68918.600000000006</v>
      </c>
      <c r="D17" s="895"/>
      <c r="E17" s="895"/>
      <c r="F17" s="895"/>
      <c r="G17" s="895"/>
      <c r="H17" s="896">
        <f t="shared" si="0"/>
        <v>68918.600000000006</v>
      </c>
    </row>
    <row r="18" spans="1:8">
      <c r="A18" s="506">
        <v>13</v>
      </c>
      <c r="B18" s="892">
        <v>253011011</v>
      </c>
      <c r="C18" s="895">
        <v>1410526</v>
      </c>
      <c r="D18" s="895"/>
      <c r="E18" s="895"/>
      <c r="F18" s="895">
        <v>5236</v>
      </c>
      <c r="G18" s="895"/>
      <c r="H18" s="896">
        <f t="shared" si="0"/>
        <v>1405290</v>
      </c>
    </row>
    <row r="19" spans="1:8">
      <c r="A19" s="506">
        <v>14</v>
      </c>
      <c r="B19" s="892">
        <v>253013011</v>
      </c>
      <c r="C19" s="895">
        <v>15078</v>
      </c>
      <c r="D19" s="895"/>
      <c r="E19" s="895"/>
      <c r="F19" s="895">
        <v>46</v>
      </c>
      <c r="G19" s="895"/>
      <c r="H19" s="896">
        <f t="shared" si="0"/>
        <v>15032</v>
      </c>
    </row>
    <row r="20" spans="1:8">
      <c r="A20" s="506">
        <v>15</v>
      </c>
      <c r="B20" s="892">
        <v>253014011</v>
      </c>
      <c r="C20" s="895">
        <v>1516283</v>
      </c>
      <c r="D20" s="895"/>
      <c r="E20" s="895"/>
      <c r="F20" s="895"/>
      <c r="G20" s="895">
        <v>116961</v>
      </c>
      <c r="H20" s="896">
        <f t="shared" si="0"/>
        <v>1633244</v>
      </c>
    </row>
    <row r="21" spans="1:8">
      <c r="A21" s="506">
        <v>16</v>
      </c>
      <c r="B21" s="892">
        <v>253014015</v>
      </c>
      <c r="C21" s="895">
        <v>13559</v>
      </c>
      <c r="D21" s="895"/>
      <c r="E21" s="895">
        <v>0.1</v>
      </c>
      <c r="F21" s="895"/>
      <c r="G21" s="895"/>
      <c r="H21" s="896">
        <f t="shared" si="0"/>
        <v>13559.1</v>
      </c>
    </row>
    <row r="22" spans="1:8">
      <c r="A22" s="506">
        <v>17</v>
      </c>
      <c r="B22" s="892">
        <v>253016000</v>
      </c>
      <c r="C22" s="895">
        <v>3668.5</v>
      </c>
      <c r="D22" s="895"/>
      <c r="E22" s="895"/>
      <c r="F22" s="895"/>
      <c r="G22" s="895"/>
      <c r="H22" s="896">
        <f t="shared" si="0"/>
        <v>3668.5</v>
      </c>
    </row>
    <row r="23" spans="1:8">
      <c r="A23" s="506">
        <v>18</v>
      </c>
      <c r="B23" s="892">
        <v>253018000</v>
      </c>
      <c r="C23" s="895">
        <v>21913</v>
      </c>
      <c r="D23" s="895">
        <v>53.5</v>
      </c>
      <c r="E23" s="895"/>
      <c r="F23" s="895"/>
      <c r="G23" s="895"/>
      <c r="H23" s="896">
        <f t="shared" si="0"/>
        <v>21859.5</v>
      </c>
    </row>
    <row r="24" spans="1:8">
      <c r="A24" s="506">
        <v>19</v>
      </c>
      <c r="B24" s="892">
        <v>253019011</v>
      </c>
      <c r="C24" s="895">
        <v>295658</v>
      </c>
      <c r="D24" s="895"/>
      <c r="E24" s="895"/>
      <c r="F24" s="895"/>
      <c r="G24" s="895"/>
      <c r="H24" s="896">
        <f t="shared" si="0"/>
        <v>295658</v>
      </c>
    </row>
    <row r="25" spans="1:8">
      <c r="A25" s="506">
        <v>20</v>
      </c>
      <c r="B25" s="892">
        <v>253020011</v>
      </c>
      <c r="C25" s="895">
        <v>424966</v>
      </c>
      <c r="D25" s="895"/>
      <c r="E25" s="895"/>
      <c r="F25" s="895"/>
      <c r="G25" s="895">
        <v>454</v>
      </c>
      <c r="H25" s="896">
        <f t="shared" si="0"/>
        <v>425420</v>
      </c>
    </row>
    <row r="26" spans="1:8">
      <c r="A26" s="506">
        <v>21</v>
      </c>
      <c r="B26" s="892">
        <v>253021011</v>
      </c>
      <c r="C26" s="895">
        <v>203565</v>
      </c>
      <c r="D26" s="895"/>
      <c r="E26" s="895"/>
      <c r="F26" s="895"/>
      <c r="G26" s="895">
        <v>16946</v>
      </c>
      <c r="H26" s="896">
        <f t="shared" si="0"/>
        <v>220511</v>
      </c>
    </row>
    <row r="27" spans="1:8">
      <c r="A27" s="506">
        <v>22</v>
      </c>
      <c r="B27" s="892">
        <v>253022011</v>
      </c>
      <c r="C27" s="895">
        <v>460129</v>
      </c>
      <c r="D27" s="895"/>
      <c r="E27" s="895"/>
      <c r="F27" s="895"/>
      <c r="G27" s="895">
        <v>14583</v>
      </c>
      <c r="H27" s="896">
        <f t="shared" si="0"/>
        <v>474712</v>
      </c>
    </row>
    <row r="28" spans="1:8">
      <c r="A28" s="506">
        <v>23</v>
      </c>
      <c r="B28" s="892">
        <v>253026011</v>
      </c>
      <c r="C28" s="895">
        <v>586808</v>
      </c>
      <c r="D28" s="895"/>
      <c r="E28" s="895"/>
      <c r="F28" s="895"/>
      <c r="G28" s="895">
        <v>7460</v>
      </c>
      <c r="H28" s="896">
        <f t="shared" si="0"/>
        <v>594268</v>
      </c>
    </row>
    <row r="29" spans="1:8">
      <c r="A29" s="506">
        <v>24</v>
      </c>
      <c r="B29" s="892">
        <v>253027011</v>
      </c>
      <c r="C29" s="895">
        <v>1014910</v>
      </c>
      <c r="D29" s="895"/>
      <c r="E29" s="895"/>
      <c r="F29" s="895">
        <v>24406</v>
      </c>
      <c r="G29" s="895"/>
      <c r="H29" s="896">
        <f t="shared" si="0"/>
        <v>990504</v>
      </c>
    </row>
    <row r="30" spans="1:8">
      <c r="A30" s="506">
        <v>25</v>
      </c>
      <c r="B30" s="892">
        <v>253027015</v>
      </c>
      <c r="C30" s="895">
        <v>105956</v>
      </c>
      <c r="D30" s="895"/>
      <c r="E30" s="895"/>
      <c r="F30" s="895"/>
      <c r="G30" s="895"/>
      <c r="H30" s="896">
        <f t="shared" si="0"/>
        <v>105956</v>
      </c>
    </row>
    <row r="31" spans="1:8">
      <c r="A31" s="506">
        <v>26</v>
      </c>
      <c r="B31" s="892">
        <v>253029000</v>
      </c>
      <c r="C31" s="895">
        <v>81549.2</v>
      </c>
      <c r="D31" s="895">
        <v>222</v>
      </c>
      <c r="E31" s="895"/>
      <c r="F31" s="895"/>
      <c r="G31" s="895"/>
      <c r="H31" s="896">
        <f t="shared" si="0"/>
        <v>81327.199999999997</v>
      </c>
    </row>
    <row r="32" spans="1:8">
      <c r="A32" s="506">
        <v>27</v>
      </c>
      <c r="B32" s="892">
        <v>253030000</v>
      </c>
      <c r="C32" s="895">
        <v>455.5</v>
      </c>
      <c r="D32" s="895"/>
      <c r="E32" s="895"/>
      <c r="F32" s="895"/>
      <c r="G32" s="895"/>
      <c r="H32" s="896">
        <f t="shared" si="0"/>
        <v>455.5</v>
      </c>
    </row>
    <row r="33" spans="1:8">
      <c r="A33" s="506">
        <v>28</v>
      </c>
      <c r="B33" s="892">
        <v>253033011</v>
      </c>
      <c r="C33" s="895">
        <v>765000</v>
      </c>
      <c r="D33" s="895"/>
      <c r="E33" s="895"/>
      <c r="F33" s="895">
        <v>765000</v>
      </c>
      <c r="G33" s="895"/>
      <c r="H33" s="896">
        <f t="shared" si="0"/>
        <v>0</v>
      </c>
    </row>
    <row r="34" spans="1:8">
      <c r="A34" s="506">
        <v>29</v>
      </c>
      <c r="B34" s="892">
        <v>253033015</v>
      </c>
      <c r="C34" s="895">
        <v>2642985.9</v>
      </c>
      <c r="D34" s="895"/>
      <c r="E34" s="895"/>
      <c r="F34" s="895"/>
      <c r="G34" s="895"/>
      <c r="H34" s="896">
        <f t="shared" si="0"/>
        <v>2642985.9</v>
      </c>
    </row>
    <row r="35" spans="1:8">
      <c r="A35" s="506">
        <v>30</v>
      </c>
      <c r="B35" s="892">
        <v>253036011</v>
      </c>
      <c r="C35" s="895">
        <v>23012</v>
      </c>
      <c r="D35" s="895"/>
      <c r="E35" s="895"/>
      <c r="F35" s="895"/>
      <c r="G35" s="895"/>
      <c r="H35" s="896">
        <f t="shared" si="0"/>
        <v>23012</v>
      </c>
    </row>
    <row r="36" spans="1:8">
      <c r="A36" s="506">
        <v>31</v>
      </c>
      <c r="B36" s="892">
        <v>253037000</v>
      </c>
      <c r="C36" s="895">
        <v>3901.7</v>
      </c>
      <c r="D36" s="895"/>
      <c r="E36" s="895"/>
      <c r="F36" s="895"/>
      <c r="G36" s="895"/>
      <c r="H36" s="896">
        <f t="shared" si="0"/>
        <v>3901.7</v>
      </c>
    </row>
    <row r="37" spans="1:8">
      <c r="A37" s="506">
        <v>32</v>
      </c>
      <c r="B37" s="892">
        <v>253038011</v>
      </c>
      <c r="C37" s="895">
        <v>127359</v>
      </c>
      <c r="D37" s="895"/>
      <c r="E37" s="895"/>
      <c r="F37" s="895">
        <v>7645</v>
      </c>
      <c r="G37" s="895"/>
      <c r="H37" s="896">
        <f t="shared" si="0"/>
        <v>119714</v>
      </c>
    </row>
    <row r="38" spans="1:8">
      <c r="A38" s="506">
        <v>33</v>
      </c>
      <c r="B38" s="892">
        <v>253039015</v>
      </c>
      <c r="C38" s="895">
        <v>29337</v>
      </c>
      <c r="D38" s="895">
        <v>85.5</v>
      </c>
      <c r="E38" s="895"/>
      <c r="F38" s="895"/>
      <c r="G38" s="895"/>
      <c r="H38" s="896">
        <f t="shared" si="0"/>
        <v>29251.5</v>
      </c>
    </row>
    <row r="39" spans="1:8">
      <c r="A39" s="506">
        <v>34</v>
      </c>
      <c r="B39" s="892">
        <v>253043000</v>
      </c>
      <c r="C39" s="895">
        <v>247915</v>
      </c>
      <c r="D39" s="895">
        <v>636</v>
      </c>
      <c r="E39" s="895"/>
      <c r="F39" s="895"/>
      <c r="G39" s="895"/>
      <c r="H39" s="896">
        <f t="shared" si="0"/>
        <v>247279</v>
      </c>
    </row>
    <row r="40" spans="1:8">
      <c r="A40" s="506">
        <v>35</v>
      </c>
      <c r="B40" s="892">
        <v>253047000</v>
      </c>
      <c r="C40" s="895">
        <v>221263.3</v>
      </c>
      <c r="D40" s="895"/>
      <c r="E40" s="895"/>
      <c r="F40" s="895"/>
      <c r="G40" s="895"/>
      <c r="H40" s="896">
        <f t="shared" si="0"/>
        <v>221263.3</v>
      </c>
    </row>
    <row r="41" spans="1:8">
      <c r="A41" s="506">
        <v>36</v>
      </c>
      <c r="B41" s="892">
        <v>253096000</v>
      </c>
      <c r="C41" s="895">
        <v>924071</v>
      </c>
      <c r="D41" s="895"/>
      <c r="E41" s="895">
        <v>2431</v>
      </c>
      <c r="F41" s="895"/>
      <c r="G41" s="895"/>
      <c r="H41" s="896">
        <f t="shared" si="0"/>
        <v>926502</v>
      </c>
    </row>
    <row r="42" spans="1:8">
      <c r="A42" s="506"/>
      <c r="B42" s="506"/>
      <c r="C42" s="895"/>
      <c r="D42" s="895"/>
      <c r="E42" s="895"/>
      <c r="F42" s="895"/>
      <c r="G42" s="895"/>
      <c r="H42" s="896"/>
    </row>
    <row r="43" spans="1:8" s="894" customFormat="1">
      <c r="A43" s="893"/>
      <c r="B43" s="893" t="s">
        <v>488</v>
      </c>
      <c r="C43" s="896">
        <f>SUM(C6:C41)</f>
        <v>16859912.199999999</v>
      </c>
      <c r="D43" s="896">
        <f t="shared" ref="D43:G43" si="1">SUM(D6:D41)</f>
        <v>1686</v>
      </c>
      <c r="E43" s="896">
        <f t="shared" si="1"/>
        <v>2431.1</v>
      </c>
      <c r="F43" s="896">
        <f t="shared" si="1"/>
        <v>838482</v>
      </c>
      <c r="G43" s="896">
        <f t="shared" si="1"/>
        <v>197535</v>
      </c>
      <c r="H43" s="896">
        <f>SUM(H6:H41)</f>
        <v>16219710.299999999</v>
      </c>
    </row>
    <row r="46" spans="1:8">
      <c r="B46" t="s">
        <v>492</v>
      </c>
      <c r="C46" s="898">
        <f>C6+C7+C9+C11+C12+C14+C17+C21+C22+C23+C30+C31+C32+C34+C36+C38+C39+C40+C41</f>
        <v>4750015.1999999993</v>
      </c>
      <c r="D46" s="898">
        <f t="shared" ref="D46:H46" si="2">D6+D7+D9+D11+D12+D14+D17+D21+D22+D23+D30+D31+D32+D34+D36+D38+D39+D40+D41</f>
        <v>1686</v>
      </c>
      <c r="E46" s="898">
        <f t="shared" si="2"/>
        <v>2431.1</v>
      </c>
      <c r="F46" s="898">
        <f t="shared" si="2"/>
        <v>0</v>
      </c>
      <c r="G46" s="898">
        <f t="shared" si="2"/>
        <v>0</v>
      </c>
      <c r="H46" s="898">
        <f t="shared" si="2"/>
        <v>4750760.3</v>
      </c>
    </row>
    <row r="47" spans="1:8">
      <c r="B47" t="s">
        <v>493</v>
      </c>
      <c r="C47" s="898">
        <f>C8+C10+C13+C15+C16+C18+C19+C20+C24+C25+C26+C27+C28+C29+C33+C35+C37</f>
        <v>12109897</v>
      </c>
      <c r="D47" s="898">
        <f t="shared" ref="D47:H47" si="3">D8+D10+D13+D15+D16+D18+D19+D20+D24+D25+D26+D27+D28+D29+D33+D35+D37</f>
        <v>0</v>
      </c>
      <c r="E47" s="898">
        <f t="shared" si="3"/>
        <v>0</v>
      </c>
      <c r="F47" s="898">
        <f t="shared" si="3"/>
        <v>838482</v>
      </c>
      <c r="G47" s="898">
        <f t="shared" si="3"/>
        <v>197535</v>
      </c>
      <c r="H47" s="898">
        <f t="shared" si="3"/>
        <v>11468950</v>
      </c>
    </row>
    <row r="48" spans="1:8">
      <c r="B48" s="894" t="s">
        <v>488</v>
      </c>
      <c r="C48" s="899">
        <f>C46+C47</f>
        <v>16859912.199999999</v>
      </c>
      <c r="D48" s="899">
        <f t="shared" ref="D48:H48" si="4">D46+D47</f>
        <v>1686</v>
      </c>
      <c r="E48" s="899">
        <f t="shared" si="4"/>
        <v>2431.1</v>
      </c>
      <c r="F48" s="899">
        <f t="shared" si="4"/>
        <v>838482</v>
      </c>
      <c r="G48" s="899">
        <f t="shared" si="4"/>
        <v>197535</v>
      </c>
      <c r="H48" s="899">
        <f t="shared" si="4"/>
        <v>16219710.300000001</v>
      </c>
    </row>
  </sheetData>
  <mergeCells count="7">
    <mergeCell ref="A2:H2"/>
    <mergeCell ref="H4:H5"/>
    <mergeCell ref="C4:C5"/>
    <mergeCell ref="B4:B5"/>
    <mergeCell ref="A4:A5"/>
    <mergeCell ref="D4:E4"/>
    <mergeCell ref="F4:G4"/>
  </mergeCells>
  <pageMargins left="0" right="0" top="0" bottom="0"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80"/>
  <sheetViews>
    <sheetView view="pageBreakPreview" topLeftCell="A16" zoomScaleNormal="70" zoomScaleSheetLayoutView="100" workbookViewId="0">
      <selection activeCell="A29" sqref="A29:G29"/>
    </sheetView>
  </sheetViews>
  <sheetFormatPr defaultRowHeight="15"/>
  <cols>
    <col min="1" max="1" width="44.42578125" style="656" customWidth="1"/>
    <col min="2" max="2" width="19.42578125" style="656" customWidth="1"/>
    <col min="3" max="3" width="13.5703125" style="639" customWidth="1"/>
    <col min="4" max="4" width="14.7109375" style="639" customWidth="1"/>
    <col min="5" max="5" width="14.85546875" style="639" customWidth="1"/>
    <col min="6" max="6" width="14" style="639" customWidth="1"/>
    <col min="7" max="7" width="15.5703125" style="639" customWidth="1"/>
    <col min="8" max="8" width="32.85546875" style="639" customWidth="1"/>
    <col min="9" max="9" width="11" style="637" customWidth="1"/>
    <col min="10" max="10" width="11.140625" style="639" customWidth="1"/>
    <col min="11" max="12" width="13.28515625" style="639" customWidth="1"/>
    <col min="13" max="13" width="13.85546875" style="639" customWidth="1"/>
    <col min="14" max="17" width="9.140625" style="639" customWidth="1"/>
    <col min="18" max="256" width="9.140625" style="639"/>
    <col min="257" max="257" width="46.140625" style="639" customWidth="1"/>
    <col min="258" max="258" width="30.7109375" style="639" customWidth="1"/>
    <col min="259" max="259" width="20.85546875" style="639" customWidth="1"/>
    <col min="260" max="261" width="20.42578125" style="639" customWidth="1"/>
    <col min="262" max="262" width="14.7109375" style="639" customWidth="1"/>
    <col min="263" max="263" width="14" style="639" customWidth="1"/>
    <col min="264" max="264" width="32.85546875" style="639" customWidth="1"/>
    <col min="265" max="265" width="11" style="639" customWidth="1"/>
    <col min="266" max="266" width="11.140625" style="639" customWidth="1"/>
    <col min="267" max="268" width="13.28515625" style="639" customWidth="1"/>
    <col min="269" max="269" width="13.85546875" style="639" customWidth="1"/>
    <col min="270" max="273" width="9.140625" style="639" customWidth="1"/>
    <col min="274" max="512" width="9.140625" style="639"/>
    <col min="513" max="513" width="46.140625" style="639" customWidth="1"/>
    <col min="514" max="514" width="30.7109375" style="639" customWidth="1"/>
    <col min="515" max="515" width="20.85546875" style="639" customWidth="1"/>
    <col min="516" max="517" width="20.42578125" style="639" customWidth="1"/>
    <col min="518" max="518" width="14.7109375" style="639" customWidth="1"/>
    <col min="519" max="519" width="14" style="639" customWidth="1"/>
    <col min="520" max="520" width="32.85546875" style="639" customWidth="1"/>
    <col min="521" max="521" width="11" style="639" customWidth="1"/>
    <col min="522" max="522" width="11.140625" style="639" customWidth="1"/>
    <col min="523" max="524" width="13.28515625" style="639" customWidth="1"/>
    <col min="525" max="525" width="13.85546875" style="639" customWidth="1"/>
    <col min="526" max="529" width="9.140625" style="639" customWidth="1"/>
    <col min="530" max="768" width="9.140625" style="639"/>
    <col min="769" max="769" width="46.140625" style="639" customWidth="1"/>
    <col min="770" max="770" width="30.7109375" style="639" customWidth="1"/>
    <col min="771" max="771" width="20.85546875" style="639" customWidth="1"/>
    <col min="772" max="773" width="20.42578125" style="639" customWidth="1"/>
    <col min="774" max="774" width="14.7109375" style="639" customWidth="1"/>
    <col min="775" max="775" width="14" style="639" customWidth="1"/>
    <col min="776" max="776" width="32.85546875" style="639" customWidth="1"/>
    <col min="777" max="777" width="11" style="639" customWidth="1"/>
    <col min="778" max="778" width="11.140625" style="639" customWidth="1"/>
    <col min="779" max="780" width="13.28515625" style="639" customWidth="1"/>
    <col min="781" max="781" width="13.85546875" style="639" customWidth="1"/>
    <col min="782" max="785" width="9.140625" style="639" customWidth="1"/>
    <col min="786" max="1024" width="9.140625" style="639"/>
    <col min="1025" max="1025" width="46.140625" style="639" customWidth="1"/>
    <col min="1026" max="1026" width="30.7109375" style="639" customWidth="1"/>
    <col min="1027" max="1027" width="20.85546875" style="639" customWidth="1"/>
    <col min="1028" max="1029" width="20.42578125" style="639" customWidth="1"/>
    <col min="1030" max="1030" width="14.7109375" style="639" customWidth="1"/>
    <col min="1031" max="1031" width="14" style="639" customWidth="1"/>
    <col min="1032" max="1032" width="32.85546875" style="639" customWidth="1"/>
    <col min="1033" max="1033" width="11" style="639" customWidth="1"/>
    <col min="1034" max="1034" width="11.140625" style="639" customWidth="1"/>
    <col min="1035" max="1036" width="13.28515625" style="639" customWidth="1"/>
    <col min="1037" max="1037" width="13.85546875" style="639" customWidth="1"/>
    <col min="1038" max="1041" width="9.140625" style="639" customWidth="1"/>
    <col min="1042" max="1280" width="9.140625" style="639"/>
    <col min="1281" max="1281" width="46.140625" style="639" customWidth="1"/>
    <col min="1282" max="1282" width="30.7109375" style="639" customWidth="1"/>
    <col min="1283" max="1283" width="20.85546875" style="639" customWidth="1"/>
    <col min="1284" max="1285" width="20.42578125" style="639" customWidth="1"/>
    <col min="1286" max="1286" width="14.7109375" style="639" customWidth="1"/>
    <col min="1287" max="1287" width="14" style="639" customWidth="1"/>
    <col min="1288" max="1288" width="32.85546875" style="639" customWidth="1"/>
    <col min="1289" max="1289" width="11" style="639" customWidth="1"/>
    <col min="1290" max="1290" width="11.140625" style="639" customWidth="1"/>
    <col min="1291" max="1292" width="13.28515625" style="639" customWidth="1"/>
    <col min="1293" max="1293" width="13.85546875" style="639" customWidth="1"/>
    <col min="1294" max="1297" width="9.140625" style="639" customWidth="1"/>
    <col min="1298" max="1536" width="9.140625" style="639"/>
    <col min="1537" max="1537" width="46.140625" style="639" customWidth="1"/>
    <col min="1538" max="1538" width="30.7109375" style="639" customWidth="1"/>
    <col min="1539" max="1539" width="20.85546875" style="639" customWidth="1"/>
    <col min="1540" max="1541" width="20.42578125" style="639" customWidth="1"/>
    <col min="1542" max="1542" width="14.7109375" style="639" customWidth="1"/>
    <col min="1543" max="1543" width="14" style="639" customWidth="1"/>
    <col min="1544" max="1544" width="32.85546875" style="639" customWidth="1"/>
    <col min="1545" max="1545" width="11" style="639" customWidth="1"/>
    <col min="1546" max="1546" width="11.140625" style="639" customWidth="1"/>
    <col min="1547" max="1548" width="13.28515625" style="639" customWidth="1"/>
    <col min="1549" max="1549" width="13.85546875" style="639" customWidth="1"/>
    <col min="1550" max="1553" width="9.140625" style="639" customWidth="1"/>
    <col min="1554" max="1792" width="9.140625" style="639"/>
    <col min="1793" max="1793" width="46.140625" style="639" customWidth="1"/>
    <col min="1794" max="1794" width="30.7109375" style="639" customWidth="1"/>
    <col min="1795" max="1795" width="20.85546875" style="639" customWidth="1"/>
    <col min="1796" max="1797" width="20.42578125" style="639" customWidth="1"/>
    <col min="1798" max="1798" width="14.7109375" style="639" customWidth="1"/>
    <col min="1799" max="1799" width="14" style="639" customWidth="1"/>
    <col min="1800" max="1800" width="32.85546875" style="639" customWidth="1"/>
    <col min="1801" max="1801" width="11" style="639" customWidth="1"/>
    <col min="1802" max="1802" width="11.140625" style="639" customWidth="1"/>
    <col min="1803" max="1804" width="13.28515625" style="639" customWidth="1"/>
    <col min="1805" max="1805" width="13.85546875" style="639" customWidth="1"/>
    <col min="1806" max="1809" width="9.140625" style="639" customWidth="1"/>
    <col min="1810" max="2048" width="9.140625" style="639"/>
    <col min="2049" max="2049" width="46.140625" style="639" customWidth="1"/>
    <col min="2050" max="2050" width="30.7109375" style="639" customWidth="1"/>
    <col min="2051" max="2051" width="20.85546875" style="639" customWidth="1"/>
    <col min="2052" max="2053" width="20.42578125" style="639" customWidth="1"/>
    <col min="2054" max="2054" width="14.7109375" style="639" customWidth="1"/>
    <col min="2055" max="2055" width="14" style="639" customWidth="1"/>
    <col min="2056" max="2056" width="32.85546875" style="639" customWidth="1"/>
    <col min="2057" max="2057" width="11" style="639" customWidth="1"/>
    <col min="2058" max="2058" width="11.140625" style="639" customWidth="1"/>
    <col min="2059" max="2060" width="13.28515625" style="639" customWidth="1"/>
    <col min="2061" max="2061" width="13.85546875" style="639" customWidth="1"/>
    <col min="2062" max="2065" width="9.140625" style="639" customWidth="1"/>
    <col min="2066" max="2304" width="9.140625" style="639"/>
    <col min="2305" max="2305" width="46.140625" style="639" customWidth="1"/>
    <col min="2306" max="2306" width="30.7109375" style="639" customWidth="1"/>
    <col min="2307" max="2307" width="20.85546875" style="639" customWidth="1"/>
    <col min="2308" max="2309" width="20.42578125" style="639" customWidth="1"/>
    <col min="2310" max="2310" width="14.7109375" style="639" customWidth="1"/>
    <col min="2311" max="2311" width="14" style="639" customWidth="1"/>
    <col min="2312" max="2312" width="32.85546875" style="639" customWidth="1"/>
    <col min="2313" max="2313" width="11" style="639" customWidth="1"/>
    <col min="2314" max="2314" width="11.140625" style="639" customWidth="1"/>
    <col min="2315" max="2316" width="13.28515625" style="639" customWidth="1"/>
    <col min="2317" max="2317" width="13.85546875" style="639" customWidth="1"/>
    <col min="2318" max="2321" width="9.140625" style="639" customWidth="1"/>
    <col min="2322" max="2560" width="9.140625" style="639"/>
    <col min="2561" max="2561" width="46.140625" style="639" customWidth="1"/>
    <col min="2562" max="2562" width="30.7109375" style="639" customWidth="1"/>
    <col min="2563" max="2563" width="20.85546875" style="639" customWidth="1"/>
    <col min="2564" max="2565" width="20.42578125" style="639" customWidth="1"/>
    <col min="2566" max="2566" width="14.7109375" style="639" customWidth="1"/>
    <col min="2567" max="2567" width="14" style="639" customWidth="1"/>
    <col min="2568" max="2568" width="32.85546875" style="639" customWidth="1"/>
    <col min="2569" max="2569" width="11" style="639" customWidth="1"/>
    <col min="2570" max="2570" width="11.140625" style="639" customWidth="1"/>
    <col min="2571" max="2572" width="13.28515625" style="639" customWidth="1"/>
    <col min="2573" max="2573" width="13.85546875" style="639" customWidth="1"/>
    <col min="2574" max="2577" width="9.140625" style="639" customWidth="1"/>
    <col min="2578" max="2816" width="9.140625" style="639"/>
    <col min="2817" max="2817" width="46.140625" style="639" customWidth="1"/>
    <col min="2818" max="2818" width="30.7109375" style="639" customWidth="1"/>
    <col min="2819" max="2819" width="20.85546875" style="639" customWidth="1"/>
    <col min="2820" max="2821" width="20.42578125" style="639" customWidth="1"/>
    <col min="2822" max="2822" width="14.7109375" style="639" customWidth="1"/>
    <col min="2823" max="2823" width="14" style="639" customWidth="1"/>
    <col min="2824" max="2824" width="32.85546875" style="639" customWidth="1"/>
    <col min="2825" max="2825" width="11" style="639" customWidth="1"/>
    <col min="2826" max="2826" width="11.140625" style="639" customWidth="1"/>
    <col min="2827" max="2828" width="13.28515625" style="639" customWidth="1"/>
    <col min="2829" max="2829" width="13.85546875" style="639" customWidth="1"/>
    <col min="2830" max="2833" width="9.140625" style="639" customWidth="1"/>
    <col min="2834" max="3072" width="9.140625" style="639"/>
    <col min="3073" max="3073" width="46.140625" style="639" customWidth="1"/>
    <col min="3074" max="3074" width="30.7109375" style="639" customWidth="1"/>
    <col min="3075" max="3075" width="20.85546875" style="639" customWidth="1"/>
    <col min="3076" max="3077" width="20.42578125" style="639" customWidth="1"/>
    <col min="3078" max="3078" width="14.7109375" style="639" customWidth="1"/>
    <col min="3079" max="3079" width="14" style="639" customWidth="1"/>
    <col min="3080" max="3080" width="32.85546875" style="639" customWidth="1"/>
    <col min="3081" max="3081" width="11" style="639" customWidth="1"/>
    <col min="3082" max="3082" width="11.140625" style="639" customWidth="1"/>
    <col min="3083" max="3084" width="13.28515625" style="639" customWidth="1"/>
    <col min="3085" max="3085" width="13.85546875" style="639" customWidth="1"/>
    <col min="3086" max="3089" width="9.140625" style="639" customWidth="1"/>
    <col min="3090" max="3328" width="9.140625" style="639"/>
    <col min="3329" max="3329" width="46.140625" style="639" customWidth="1"/>
    <col min="3330" max="3330" width="30.7109375" style="639" customWidth="1"/>
    <col min="3331" max="3331" width="20.85546875" style="639" customWidth="1"/>
    <col min="3332" max="3333" width="20.42578125" style="639" customWidth="1"/>
    <col min="3334" max="3334" width="14.7109375" style="639" customWidth="1"/>
    <col min="3335" max="3335" width="14" style="639" customWidth="1"/>
    <col min="3336" max="3336" width="32.85546875" style="639" customWidth="1"/>
    <col min="3337" max="3337" width="11" style="639" customWidth="1"/>
    <col min="3338" max="3338" width="11.140625" style="639" customWidth="1"/>
    <col min="3339" max="3340" width="13.28515625" style="639" customWidth="1"/>
    <col min="3341" max="3341" width="13.85546875" style="639" customWidth="1"/>
    <col min="3342" max="3345" width="9.140625" style="639" customWidth="1"/>
    <col min="3346" max="3584" width="9.140625" style="639"/>
    <col min="3585" max="3585" width="46.140625" style="639" customWidth="1"/>
    <col min="3586" max="3586" width="30.7109375" style="639" customWidth="1"/>
    <col min="3587" max="3587" width="20.85546875" style="639" customWidth="1"/>
    <col min="3588" max="3589" width="20.42578125" style="639" customWidth="1"/>
    <col min="3590" max="3590" width="14.7109375" style="639" customWidth="1"/>
    <col min="3591" max="3591" width="14" style="639" customWidth="1"/>
    <col min="3592" max="3592" width="32.85546875" style="639" customWidth="1"/>
    <col min="3593" max="3593" width="11" style="639" customWidth="1"/>
    <col min="3594" max="3594" width="11.140625" style="639" customWidth="1"/>
    <col min="3595" max="3596" width="13.28515625" style="639" customWidth="1"/>
    <col min="3597" max="3597" width="13.85546875" style="639" customWidth="1"/>
    <col min="3598" max="3601" width="9.140625" style="639" customWidth="1"/>
    <col min="3602" max="3840" width="9.140625" style="639"/>
    <col min="3841" max="3841" width="46.140625" style="639" customWidth="1"/>
    <col min="3842" max="3842" width="30.7109375" style="639" customWidth="1"/>
    <col min="3843" max="3843" width="20.85546875" style="639" customWidth="1"/>
    <col min="3844" max="3845" width="20.42578125" style="639" customWidth="1"/>
    <col min="3846" max="3846" width="14.7109375" style="639" customWidth="1"/>
    <col min="3847" max="3847" width="14" style="639" customWidth="1"/>
    <col min="3848" max="3848" width="32.85546875" style="639" customWidth="1"/>
    <col min="3849" max="3849" width="11" style="639" customWidth="1"/>
    <col min="3850" max="3850" width="11.140625" style="639" customWidth="1"/>
    <col min="3851" max="3852" width="13.28515625" style="639" customWidth="1"/>
    <col min="3853" max="3853" width="13.85546875" style="639" customWidth="1"/>
    <col min="3854" max="3857" width="9.140625" style="639" customWidth="1"/>
    <col min="3858" max="4096" width="9.140625" style="639"/>
    <col min="4097" max="4097" width="46.140625" style="639" customWidth="1"/>
    <col min="4098" max="4098" width="30.7109375" style="639" customWidth="1"/>
    <col min="4099" max="4099" width="20.85546875" style="639" customWidth="1"/>
    <col min="4100" max="4101" width="20.42578125" style="639" customWidth="1"/>
    <col min="4102" max="4102" width="14.7109375" style="639" customWidth="1"/>
    <col min="4103" max="4103" width="14" style="639" customWidth="1"/>
    <col min="4104" max="4104" width="32.85546875" style="639" customWidth="1"/>
    <col min="4105" max="4105" width="11" style="639" customWidth="1"/>
    <col min="4106" max="4106" width="11.140625" style="639" customWidth="1"/>
    <col min="4107" max="4108" width="13.28515625" style="639" customWidth="1"/>
    <col min="4109" max="4109" width="13.85546875" style="639" customWidth="1"/>
    <col min="4110" max="4113" width="9.140625" style="639" customWidth="1"/>
    <col min="4114" max="4352" width="9.140625" style="639"/>
    <col min="4353" max="4353" width="46.140625" style="639" customWidth="1"/>
    <col min="4354" max="4354" width="30.7109375" style="639" customWidth="1"/>
    <col min="4355" max="4355" width="20.85546875" style="639" customWidth="1"/>
    <col min="4356" max="4357" width="20.42578125" style="639" customWidth="1"/>
    <col min="4358" max="4358" width="14.7109375" style="639" customWidth="1"/>
    <col min="4359" max="4359" width="14" style="639" customWidth="1"/>
    <col min="4360" max="4360" width="32.85546875" style="639" customWidth="1"/>
    <col min="4361" max="4361" width="11" style="639" customWidth="1"/>
    <col min="4362" max="4362" width="11.140625" style="639" customWidth="1"/>
    <col min="4363" max="4364" width="13.28515625" style="639" customWidth="1"/>
    <col min="4365" max="4365" width="13.85546875" style="639" customWidth="1"/>
    <col min="4366" max="4369" width="9.140625" style="639" customWidth="1"/>
    <col min="4370" max="4608" width="9.140625" style="639"/>
    <col min="4609" max="4609" width="46.140625" style="639" customWidth="1"/>
    <col min="4610" max="4610" width="30.7109375" style="639" customWidth="1"/>
    <col min="4611" max="4611" width="20.85546875" style="639" customWidth="1"/>
    <col min="4612" max="4613" width="20.42578125" style="639" customWidth="1"/>
    <col min="4614" max="4614" width="14.7109375" style="639" customWidth="1"/>
    <col min="4615" max="4615" width="14" style="639" customWidth="1"/>
    <col min="4616" max="4616" width="32.85546875" style="639" customWidth="1"/>
    <col min="4617" max="4617" width="11" style="639" customWidth="1"/>
    <col min="4618" max="4618" width="11.140625" style="639" customWidth="1"/>
    <col min="4619" max="4620" width="13.28515625" style="639" customWidth="1"/>
    <col min="4621" max="4621" width="13.85546875" style="639" customWidth="1"/>
    <col min="4622" max="4625" width="9.140625" style="639" customWidth="1"/>
    <col min="4626" max="4864" width="9.140625" style="639"/>
    <col min="4865" max="4865" width="46.140625" style="639" customWidth="1"/>
    <col min="4866" max="4866" width="30.7109375" style="639" customWidth="1"/>
    <col min="4867" max="4867" width="20.85546875" style="639" customWidth="1"/>
    <col min="4868" max="4869" width="20.42578125" style="639" customWidth="1"/>
    <col min="4870" max="4870" width="14.7109375" style="639" customWidth="1"/>
    <col min="4871" max="4871" width="14" style="639" customWidth="1"/>
    <col min="4872" max="4872" width="32.85546875" style="639" customWidth="1"/>
    <col min="4873" max="4873" width="11" style="639" customWidth="1"/>
    <col min="4874" max="4874" width="11.140625" style="639" customWidth="1"/>
    <col min="4875" max="4876" width="13.28515625" style="639" customWidth="1"/>
    <col min="4877" max="4877" width="13.85546875" style="639" customWidth="1"/>
    <col min="4878" max="4881" width="9.140625" style="639" customWidth="1"/>
    <col min="4882" max="5120" width="9.140625" style="639"/>
    <col min="5121" max="5121" width="46.140625" style="639" customWidth="1"/>
    <col min="5122" max="5122" width="30.7109375" style="639" customWidth="1"/>
    <col min="5123" max="5123" width="20.85546875" style="639" customWidth="1"/>
    <col min="5124" max="5125" width="20.42578125" style="639" customWidth="1"/>
    <col min="5126" max="5126" width="14.7109375" style="639" customWidth="1"/>
    <col min="5127" max="5127" width="14" style="639" customWidth="1"/>
    <col min="5128" max="5128" width="32.85546875" style="639" customWidth="1"/>
    <col min="5129" max="5129" width="11" style="639" customWidth="1"/>
    <col min="5130" max="5130" width="11.140625" style="639" customWidth="1"/>
    <col min="5131" max="5132" width="13.28515625" style="639" customWidth="1"/>
    <col min="5133" max="5133" width="13.85546875" style="639" customWidth="1"/>
    <col min="5134" max="5137" width="9.140625" style="639" customWidth="1"/>
    <col min="5138" max="5376" width="9.140625" style="639"/>
    <col min="5377" max="5377" width="46.140625" style="639" customWidth="1"/>
    <col min="5378" max="5378" width="30.7109375" style="639" customWidth="1"/>
    <col min="5379" max="5379" width="20.85546875" style="639" customWidth="1"/>
    <col min="5380" max="5381" width="20.42578125" style="639" customWidth="1"/>
    <col min="5382" max="5382" width="14.7109375" style="639" customWidth="1"/>
    <col min="5383" max="5383" width="14" style="639" customWidth="1"/>
    <col min="5384" max="5384" width="32.85546875" style="639" customWidth="1"/>
    <col min="5385" max="5385" width="11" style="639" customWidth="1"/>
    <col min="5386" max="5386" width="11.140625" style="639" customWidth="1"/>
    <col min="5387" max="5388" width="13.28515625" style="639" customWidth="1"/>
    <col min="5389" max="5389" width="13.85546875" style="639" customWidth="1"/>
    <col min="5390" max="5393" width="9.140625" style="639" customWidth="1"/>
    <col min="5394" max="5632" width="9.140625" style="639"/>
    <col min="5633" max="5633" width="46.140625" style="639" customWidth="1"/>
    <col min="5634" max="5634" width="30.7109375" style="639" customWidth="1"/>
    <col min="5635" max="5635" width="20.85546875" style="639" customWidth="1"/>
    <col min="5636" max="5637" width="20.42578125" style="639" customWidth="1"/>
    <col min="5638" max="5638" width="14.7109375" style="639" customWidth="1"/>
    <col min="5639" max="5639" width="14" style="639" customWidth="1"/>
    <col min="5640" max="5640" width="32.85546875" style="639" customWidth="1"/>
    <col min="5641" max="5641" width="11" style="639" customWidth="1"/>
    <col min="5642" max="5642" width="11.140625" style="639" customWidth="1"/>
    <col min="5643" max="5644" width="13.28515625" style="639" customWidth="1"/>
    <col min="5645" max="5645" width="13.85546875" style="639" customWidth="1"/>
    <col min="5646" max="5649" width="9.140625" style="639" customWidth="1"/>
    <col min="5650" max="5888" width="9.140625" style="639"/>
    <col min="5889" max="5889" width="46.140625" style="639" customWidth="1"/>
    <col min="5890" max="5890" width="30.7109375" style="639" customWidth="1"/>
    <col min="5891" max="5891" width="20.85546875" style="639" customWidth="1"/>
    <col min="5892" max="5893" width="20.42578125" style="639" customWidth="1"/>
    <col min="5894" max="5894" width="14.7109375" style="639" customWidth="1"/>
    <col min="5895" max="5895" width="14" style="639" customWidth="1"/>
    <col min="5896" max="5896" width="32.85546875" style="639" customWidth="1"/>
    <col min="5897" max="5897" width="11" style="639" customWidth="1"/>
    <col min="5898" max="5898" width="11.140625" style="639" customWidth="1"/>
    <col min="5899" max="5900" width="13.28515625" style="639" customWidth="1"/>
    <col min="5901" max="5901" width="13.85546875" style="639" customWidth="1"/>
    <col min="5902" max="5905" width="9.140625" style="639" customWidth="1"/>
    <col min="5906" max="6144" width="9.140625" style="639"/>
    <col min="6145" max="6145" width="46.140625" style="639" customWidth="1"/>
    <col min="6146" max="6146" width="30.7109375" style="639" customWidth="1"/>
    <col min="6147" max="6147" width="20.85546875" style="639" customWidth="1"/>
    <col min="6148" max="6149" width="20.42578125" style="639" customWidth="1"/>
    <col min="6150" max="6150" width="14.7109375" style="639" customWidth="1"/>
    <col min="6151" max="6151" width="14" style="639" customWidth="1"/>
    <col min="6152" max="6152" width="32.85546875" style="639" customWidth="1"/>
    <col min="6153" max="6153" width="11" style="639" customWidth="1"/>
    <col min="6154" max="6154" width="11.140625" style="639" customWidth="1"/>
    <col min="6155" max="6156" width="13.28515625" style="639" customWidth="1"/>
    <col min="6157" max="6157" width="13.85546875" style="639" customWidth="1"/>
    <col min="6158" max="6161" width="9.140625" style="639" customWidth="1"/>
    <col min="6162" max="6400" width="9.140625" style="639"/>
    <col min="6401" max="6401" width="46.140625" style="639" customWidth="1"/>
    <col min="6402" max="6402" width="30.7109375" style="639" customWidth="1"/>
    <col min="6403" max="6403" width="20.85546875" style="639" customWidth="1"/>
    <col min="6404" max="6405" width="20.42578125" style="639" customWidth="1"/>
    <col min="6406" max="6406" width="14.7109375" style="639" customWidth="1"/>
    <col min="6407" max="6407" width="14" style="639" customWidth="1"/>
    <col min="6408" max="6408" width="32.85546875" style="639" customWidth="1"/>
    <col min="6409" max="6409" width="11" style="639" customWidth="1"/>
    <col min="6410" max="6410" width="11.140625" style="639" customWidth="1"/>
    <col min="6411" max="6412" width="13.28515625" style="639" customWidth="1"/>
    <col min="6413" max="6413" width="13.85546875" style="639" customWidth="1"/>
    <col min="6414" max="6417" width="9.140625" style="639" customWidth="1"/>
    <col min="6418" max="6656" width="9.140625" style="639"/>
    <col min="6657" max="6657" width="46.140625" style="639" customWidth="1"/>
    <col min="6658" max="6658" width="30.7109375" style="639" customWidth="1"/>
    <col min="6659" max="6659" width="20.85546875" style="639" customWidth="1"/>
    <col min="6660" max="6661" width="20.42578125" style="639" customWidth="1"/>
    <col min="6662" max="6662" width="14.7109375" style="639" customWidth="1"/>
    <col min="6663" max="6663" width="14" style="639" customWidth="1"/>
    <col min="6664" max="6664" width="32.85546875" style="639" customWidth="1"/>
    <col min="6665" max="6665" width="11" style="639" customWidth="1"/>
    <col min="6666" max="6666" width="11.140625" style="639" customWidth="1"/>
    <col min="6667" max="6668" width="13.28515625" style="639" customWidth="1"/>
    <col min="6669" max="6669" width="13.85546875" style="639" customWidth="1"/>
    <col min="6670" max="6673" width="9.140625" style="639" customWidth="1"/>
    <col min="6674" max="6912" width="9.140625" style="639"/>
    <col min="6913" max="6913" width="46.140625" style="639" customWidth="1"/>
    <col min="6914" max="6914" width="30.7109375" style="639" customWidth="1"/>
    <col min="6915" max="6915" width="20.85546875" style="639" customWidth="1"/>
    <col min="6916" max="6917" width="20.42578125" style="639" customWidth="1"/>
    <col min="6918" max="6918" width="14.7109375" style="639" customWidth="1"/>
    <col min="6919" max="6919" width="14" style="639" customWidth="1"/>
    <col min="6920" max="6920" width="32.85546875" style="639" customWidth="1"/>
    <col min="6921" max="6921" width="11" style="639" customWidth="1"/>
    <col min="6922" max="6922" width="11.140625" style="639" customWidth="1"/>
    <col min="6923" max="6924" width="13.28515625" style="639" customWidth="1"/>
    <col min="6925" max="6925" width="13.85546875" style="639" customWidth="1"/>
    <col min="6926" max="6929" width="9.140625" style="639" customWidth="1"/>
    <col min="6930" max="7168" width="9.140625" style="639"/>
    <col min="7169" max="7169" width="46.140625" style="639" customWidth="1"/>
    <col min="7170" max="7170" width="30.7109375" style="639" customWidth="1"/>
    <col min="7171" max="7171" width="20.85546875" style="639" customWidth="1"/>
    <col min="7172" max="7173" width="20.42578125" style="639" customWidth="1"/>
    <col min="7174" max="7174" width="14.7109375" style="639" customWidth="1"/>
    <col min="7175" max="7175" width="14" style="639" customWidth="1"/>
    <col min="7176" max="7176" width="32.85546875" style="639" customWidth="1"/>
    <col min="7177" max="7177" width="11" style="639" customWidth="1"/>
    <col min="7178" max="7178" width="11.140625" style="639" customWidth="1"/>
    <col min="7179" max="7180" width="13.28515625" style="639" customWidth="1"/>
    <col min="7181" max="7181" width="13.85546875" style="639" customWidth="1"/>
    <col min="7182" max="7185" width="9.140625" style="639" customWidth="1"/>
    <col min="7186" max="7424" width="9.140625" style="639"/>
    <col min="7425" max="7425" width="46.140625" style="639" customWidth="1"/>
    <col min="7426" max="7426" width="30.7109375" style="639" customWidth="1"/>
    <col min="7427" max="7427" width="20.85546875" style="639" customWidth="1"/>
    <col min="7428" max="7429" width="20.42578125" style="639" customWidth="1"/>
    <col min="7430" max="7430" width="14.7109375" style="639" customWidth="1"/>
    <col min="7431" max="7431" width="14" style="639" customWidth="1"/>
    <col min="7432" max="7432" width="32.85546875" style="639" customWidth="1"/>
    <col min="7433" max="7433" width="11" style="639" customWidth="1"/>
    <col min="7434" max="7434" width="11.140625" style="639" customWidth="1"/>
    <col min="7435" max="7436" width="13.28515625" style="639" customWidth="1"/>
    <col min="7437" max="7437" width="13.85546875" style="639" customWidth="1"/>
    <col min="7438" max="7441" width="9.140625" style="639" customWidth="1"/>
    <col min="7442" max="7680" width="9.140625" style="639"/>
    <col min="7681" max="7681" width="46.140625" style="639" customWidth="1"/>
    <col min="7682" max="7682" width="30.7109375" style="639" customWidth="1"/>
    <col min="7683" max="7683" width="20.85546875" style="639" customWidth="1"/>
    <col min="7684" max="7685" width="20.42578125" style="639" customWidth="1"/>
    <col min="7686" max="7686" width="14.7109375" style="639" customWidth="1"/>
    <col min="7687" max="7687" width="14" style="639" customWidth="1"/>
    <col min="7688" max="7688" width="32.85546875" style="639" customWidth="1"/>
    <col min="7689" max="7689" width="11" style="639" customWidth="1"/>
    <col min="7690" max="7690" width="11.140625" style="639" customWidth="1"/>
    <col min="7691" max="7692" width="13.28515625" style="639" customWidth="1"/>
    <col min="7693" max="7693" width="13.85546875" style="639" customWidth="1"/>
    <col min="7694" max="7697" width="9.140625" style="639" customWidth="1"/>
    <col min="7698" max="7936" width="9.140625" style="639"/>
    <col min="7937" max="7937" width="46.140625" style="639" customWidth="1"/>
    <col min="7938" max="7938" width="30.7109375" style="639" customWidth="1"/>
    <col min="7939" max="7939" width="20.85546875" style="639" customWidth="1"/>
    <col min="7940" max="7941" width="20.42578125" style="639" customWidth="1"/>
    <col min="7942" max="7942" width="14.7109375" style="639" customWidth="1"/>
    <col min="7943" max="7943" width="14" style="639" customWidth="1"/>
    <col min="7944" max="7944" width="32.85546875" style="639" customWidth="1"/>
    <col min="7945" max="7945" width="11" style="639" customWidth="1"/>
    <col min="7946" max="7946" width="11.140625" style="639" customWidth="1"/>
    <col min="7947" max="7948" width="13.28515625" style="639" customWidth="1"/>
    <col min="7949" max="7949" width="13.85546875" style="639" customWidth="1"/>
    <col min="7950" max="7953" width="9.140625" style="639" customWidth="1"/>
    <col min="7954" max="8192" width="9.140625" style="639"/>
    <col min="8193" max="8193" width="46.140625" style="639" customWidth="1"/>
    <col min="8194" max="8194" width="30.7109375" style="639" customWidth="1"/>
    <col min="8195" max="8195" width="20.85546875" style="639" customWidth="1"/>
    <col min="8196" max="8197" width="20.42578125" style="639" customWidth="1"/>
    <col min="8198" max="8198" width="14.7109375" style="639" customWidth="1"/>
    <col min="8199" max="8199" width="14" style="639" customWidth="1"/>
    <col min="8200" max="8200" width="32.85546875" style="639" customWidth="1"/>
    <col min="8201" max="8201" width="11" style="639" customWidth="1"/>
    <col min="8202" max="8202" width="11.140625" style="639" customWidth="1"/>
    <col min="8203" max="8204" width="13.28515625" style="639" customWidth="1"/>
    <col min="8205" max="8205" width="13.85546875" style="639" customWidth="1"/>
    <col min="8206" max="8209" width="9.140625" style="639" customWidth="1"/>
    <col min="8210" max="8448" width="9.140625" style="639"/>
    <col min="8449" max="8449" width="46.140625" style="639" customWidth="1"/>
    <col min="8450" max="8450" width="30.7109375" style="639" customWidth="1"/>
    <col min="8451" max="8451" width="20.85546875" style="639" customWidth="1"/>
    <col min="8452" max="8453" width="20.42578125" style="639" customWidth="1"/>
    <col min="8454" max="8454" width="14.7109375" style="639" customWidth="1"/>
    <col min="8455" max="8455" width="14" style="639" customWidth="1"/>
    <col min="8456" max="8456" width="32.85546875" style="639" customWidth="1"/>
    <col min="8457" max="8457" width="11" style="639" customWidth="1"/>
    <col min="8458" max="8458" width="11.140625" style="639" customWidth="1"/>
    <col min="8459" max="8460" width="13.28515625" style="639" customWidth="1"/>
    <col min="8461" max="8461" width="13.85546875" style="639" customWidth="1"/>
    <col min="8462" max="8465" width="9.140625" style="639" customWidth="1"/>
    <col min="8466" max="8704" width="9.140625" style="639"/>
    <col min="8705" max="8705" width="46.140625" style="639" customWidth="1"/>
    <col min="8706" max="8706" width="30.7109375" style="639" customWidth="1"/>
    <col min="8707" max="8707" width="20.85546875" style="639" customWidth="1"/>
    <col min="8708" max="8709" width="20.42578125" style="639" customWidth="1"/>
    <col min="8710" max="8710" width="14.7109375" style="639" customWidth="1"/>
    <col min="8711" max="8711" width="14" style="639" customWidth="1"/>
    <col min="8712" max="8712" width="32.85546875" style="639" customWidth="1"/>
    <col min="8713" max="8713" width="11" style="639" customWidth="1"/>
    <col min="8714" max="8714" width="11.140625" style="639" customWidth="1"/>
    <col min="8715" max="8716" width="13.28515625" style="639" customWidth="1"/>
    <col min="8717" max="8717" width="13.85546875" style="639" customWidth="1"/>
    <col min="8718" max="8721" width="9.140625" style="639" customWidth="1"/>
    <col min="8722" max="8960" width="9.140625" style="639"/>
    <col min="8961" max="8961" width="46.140625" style="639" customWidth="1"/>
    <col min="8962" max="8962" width="30.7109375" style="639" customWidth="1"/>
    <col min="8963" max="8963" width="20.85546875" style="639" customWidth="1"/>
    <col min="8964" max="8965" width="20.42578125" style="639" customWidth="1"/>
    <col min="8966" max="8966" width="14.7109375" style="639" customWidth="1"/>
    <col min="8967" max="8967" width="14" style="639" customWidth="1"/>
    <col min="8968" max="8968" width="32.85546875" style="639" customWidth="1"/>
    <col min="8969" max="8969" width="11" style="639" customWidth="1"/>
    <col min="8970" max="8970" width="11.140625" style="639" customWidth="1"/>
    <col min="8971" max="8972" width="13.28515625" style="639" customWidth="1"/>
    <col min="8973" max="8973" width="13.85546875" style="639" customWidth="1"/>
    <col min="8974" max="8977" width="9.140625" style="639" customWidth="1"/>
    <col min="8978" max="9216" width="9.140625" style="639"/>
    <col min="9217" max="9217" width="46.140625" style="639" customWidth="1"/>
    <col min="9218" max="9218" width="30.7109375" style="639" customWidth="1"/>
    <col min="9219" max="9219" width="20.85546875" style="639" customWidth="1"/>
    <col min="9220" max="9221" width="20.42578125" style="639" customWidth="1"/>
    <col min="9222" max="9222" width="14.7109375" style="639" customWidth="1"/>
    <col min="9223" max="9223" width="14" style="639" customWidth="1"/>
    <col min="9224" max="9224" width="32.85546875" style="639" customWidth="1"/>
    <col min="9225" max="9225" width="11" style="639" customWidth="1"/>
    <col min="9226" max="9226" width="11.140625" style="639" customWidth="1"/>
    <col min="9227" max="9228" width="13.28515625" style="639" customWidth="1"/>
    <col min="9229" max="9229" width="13.85546875" style="639" customWidth="1"/>
    <col min="9230" max="9233" width="9.140625" style="639" customWidth="1"/>
    <col min="9234" max="9472" width="9.140625" style="639"/>
    <col min="9473" max="9473" width="46.140625" style="639" customWidth="1"/>
    <col min="9474" max="9474" width="30.7109375" style="639" customWidth="1"/>
    <col min="9475" max="9475" width="20.85546875" style="639" customWidth="1"/>
    <col min="9476" max="9477" width="20.42578125" style="639" customWidth="1"/>
    <col min="9478" max="9478" width="14.7109375" style="639" customWidth="1"/>
    <col min="9479" max="9479" width="14" style="639" customWidth="1"/>
    <col min="9480" max="9480" width="32.85546875" style="639" customWidth="1"/>
    <col min="9481" max="9481" width="11" style="639" customWidth="1"/>
    <col min="9482" max="9482" width="11.140625" style="639" customWidth="1"/>
    <col min="9483" max="9484" width="13.28515625" style="639" customWidth="1"/>
    <col min="9485" max="9485" width="13.85546875" style="639" customWidth="1"/>
    <col min="9486" max="9489" width="9.140625" style="639" customWidth="1"/>
    <col min="9490" max="9728" width="9.140625" style="639"/>
    <col min="9729" max="9729" width="46.140625" style="639" customWidth="1"/>
    <col min="9730" max="9730" width="30.7109375" style="639" customWidth="1"/>
    <col min="9731" max="9731" width="20.85546875" style="639" customWidth="1"/>
    <col min="9732" max="9733" width="20.42578125" style="639" customWidth="1"/>
    <col min="9734" max="9734" width="14.7109375" style="639" customWidth="1"/>
    <col min="9735" max="9735" width="14" style="639" customWidth="1"/>
    <col min="9736" max="9736" width="32.85546875" style="639" customWidth="1"/>
    <col min="9737" max="9737" width="11" style="639" customWidth="1"/>
    <col min="9738" max="9738" width="11.140625" style="639" customWidth="1"/>
    <col min="9739" max="9740" width="13.28515625" style="639" customWidth="1"/>
    <col min="9741" max="9741" width="13.85546875" style="639" customWidth="1"/>
    <col min="9742" max="9745" width="9.140625" style="639" customWidth="1"/>
    <col min="9746" max="9984" width="9.140625" style="639"/>
    <col min="9985" max="9985" width="46.140625" style="639" customWidth="1"/>
    <col min="9986" max="9986" width="30.7109375" style="639" customWidth="1"/>
    <col min="9987" max="9987" width="20.85546875" style="639" customWidth="1"/>
    <col min="9988" max="9989" width="20.42578125" style="639" customWidth="1"/>
    <col min="9990" max="9990" width="14.7109375" style="639" customWidth="1"/>
    <col min="9991" max="9991" width="14" style="639" customWidth="1"/>
    <col min="9992" max="9992" width="32.85546875" style="639" customWidth="1"/>
    <col min="9993" max="9993" width="11" style="639" customWidth="1"/>
    <col min="9994" max="9994" width="11.140625" style="639" customWidth="1"/>
    <col min="9995" max="9996" width="13.28515625" style="639" customWidth="1"/>
    <col min="9997" max="9997" width="13.85546875" style="639" customWidth="1"/>
    <col min="9998" max="10001" width="9.140625" style="639" customWidth="1"/>
    <col min="10002" max="10240" width="9.140625" style="639"/>
    <col min="10241" max="10241" width="46.140625" style="639" customWidth="1"/>
    <col min="10242" max="10242" width="30.7109375" style="639" customWidth="1"/>
    <col min="10243" max="10243" width="20.85546875" style="639" customWidth="1"/>
    <col min="10244" max="10245" width="20.42578125" style="639" customWidth="1"/>
    <col min="10246" max="10246" width="14.7109375" style="639" customWidth="1"/>
    <col min="10247" max="10247" width="14" style="639" customWidth="1"/>
    <col min="10248" max="10248" width="32.85546875" style="639" customWidth="1"/>
    <col min="10249" max="10249" width="11" style="639" customWidth="1"/>
    <col min="10250" max="10250" width="11.140625" style="639" customWidth="1"/>
    <col min="10251" max="10252" width="13.28515625" style="639" customWidth="1"/>
    <col min="10253" max="10253" width="13.85546875" style="639" customWidth="1"/>
    <col min="10254" max="10257" width="9.140625" style="639" customWidth="1"/>
    <col min="10258" max="10496" width="9.140625" style="639"/>
    <col min="10497" max="10497" width="46.140625" style="639" customWidth="1"/>
    <col min="10498" max="10498" width="30.7109375" style="639" customWidth="1"/>
    <col min="10499" max="10499" width="20.85546875" style="639" customWidth="1"/>
    <col min="10500" max="10501" width="20.42578125" style="639" customWidth="1"/>
    <col min="10502" max="10502" width="14.7109375" style="639" customWidth="1"/>
    <col min="10503" max="10503" width="14" style="639" customWidth="1"/>
    <col min="10504" max="10504" width="32.85546875" style="639" customWidth="1"/>
    <col min="10505" max="10505" width="11" style="639" customWidth="1"/>
    <col min="10506" max="10506" width="11.140625" style="639" customWidth="1"/>
    <col min="10507" max="10508" width="13.28515625" style="639" customWidth="1"/>
    <col min="10509" max="10509" width="13.85546875" style="639" customWidth="1"/>
    <col min="10510" max="10513" width="9.140625" style="639" customWidth="1"/>
    <col min="10514" max="10752" width="9.140625" style="639"/>
    <col min="10753" max="10753" width="46.140625" style="639" customWidth="1"/>
    <col min="10754" max="10754" width="30.7109375" style="639" customWidth="1"/>
    <col min="10755" max="10755" width="20.85546875" style="639" customWidth="1"/>
    <col min="10756" max="10757" width="20.42578125" style="639" customWidth="1"/>
    <col min="10758" max="10758" width="14.7109375" style="639" customWidth="1"/>
    <col min="10759" max="10759" width="14" style="639" customWidth="1"/>
    <col min="10760" max="10760" width="32.85546875" style="639" customWidth="1"/>
    <col min="10761" max="10761" width="11" style="639" customWidth="1"/>
    <col min="10762" max="10762" width="11.140625" style="639" customWidth="1"/>
    <col min="10763" max="10764" width="13.28515625" style="639" customWidth="1"/>
    <col min="10765" max="10765" width="13.85546875" style="639" customWidth="1"/>
    <col min="10766" max="10769" width="9.140625" style="639" customWidth="1"/>
    <col min="10770" max="11008" width="9.140625" style="639"/>
    <col min="11009" max="11009" width="46.140625" style="639" customWidth="1"/>
    <col min="11010" max="11010" width="30.7109375" style="639" customWidth="1"/>
    <col min="11011" max="11011" width="20.85546875" style="639" customWidth="1"/>
    <col min="11012" max="11013" width="20.42578125" style="639" customWidth="1"/>
    <col min="11014" max="11014" width="14.7109375" style="639" customWidth="1"/>
    <col min="11015" max="11015" width="14" style="639" customWidth="1"/>
    <col min="11016" max="11016" width="32.85546875" style="639" customWidth="1"/>
    <col min="11017" max="11017" width="11" style="639" customWidth="1"/>
    <col min="11018" max="11018" width="11.140625" style="639" customWidth="1"/>
    <col min="11019" max="11020" width="13.28515625" style="639" customWidth="1"/>
    <col min="11021" max="11021" width="13.85546875" style="639" customWidth="1"/>
    <col min="11022" max="11025" width="9.140625" style="639" customWidth="1"/>
    <col min="11026" max="11264" width="9.140625" style="639"/>
    <col min="11265" max="11265" width="46.140625" style="639" customWidth="1"/>
    <col min="11266" max="11266" width="30.7109375" style="639" customWidth="1"/>
    <col min="11267" max="11267" width="20.85546875" style="639" customWidth="1"/>
    <col min="11268" max="11269" width="20.42578125" style="639" customWidth="1"/>
    <col min="11270" max="11270" width="14.7109375" style="639" customWidth="1"/>
    <col min="11271" max="11271" width="14" style="639" customWidth="1"/>
    <col min="11272" max="11272" width="32.85546875" style="639" customWidth="1"/>
    <col min="11273" max="11273" width="11" style="639" customWidth="1"/>
    <col min="11274" max="11274" width="11.140625" style="639" customWidth="1"/>
    <col min="11275" max="11276" width="13.28515625" style="639" customWidth="1"/>
    <col min="11277" max="11277" width="13.85546875" style="639" customWidth="1"/>
    <col min="11278" max="11281" width="9.140625" style="639" customWidth="1"/>
    <col min="11282" max="11520" width="9.140625" style="639"/>
    <col min="11521" max="11521" width="46.140625" style="639" customWidth="1"/>
    <col min="11522" max="11522" width="30.7109375" style="639" customWidth="1"/>
    <col min="11523" max="11523" width="20.85546875" style="639" customWidth="1"/>
    <col min="11524" max="11525" width="20.42578125" style="639" customWidth="1"/>
    <col min="11526" max="11526" width="14.7109375" style="639" customWidth="1"/>
    <col min="11527" max="11527" width="14" style="639" customWidth="1"/>
    <col min="11528" max="11528" width="32.85546875" style="639" customWidth="1"/>
    <col min="11529" max="11529" width="11" style="639" customWidth="1"/>
    <col min="11530" max="11530" width="11.140625" style="639" customWidth="1"/>
    <col min="11531" max="11532" width="13.28515625" style="639" customWidth="1"/>
    <col min="11533" max="11533" width="13.85546875" style="639" customWidth="1"/>
    <col min="11534" max="11537" width="9.140625" style="639" customWidth="1"/>
    <col min="11538" max="11776" width="9.140625" style="639"/>
    <col min="11777" max="11777" width="46.140625" style="639" customWidth="1"/>
    <col min="11778" max="11778" width="30.7109375" style="639" customWidth="1"/>
    <col min="11779" max="11779" width="20.85546875" style="639" customWidth="1"/>
    <col min="11780" max="11781" width="20.42578125" style="639" customWidth="1"/>
    <col min="11782" max="11782" width="14.7109375" style="639" customWidth="1"/>
    <col min="11783" max="11783" width="14" style="639" customWidth="1"/>
    <col min="11784" max="11784" width="32.85546875" style="639" customWidth="1"/>
    <col min="11785" max="11785" width="11" style="639" customWidth="1"/>
    <col min="11786" max="11786" width="11.140625" style="639" customWidth="1"/>
    <col min="11787" max="11788" width="13.28515625" style="639" customWidth="1"/>
    <col min="11789" max="11789" width="13.85546875" style="639" customWidth="1"/>
    <col min="11790" max="11793" width="9.140625" style="639" customWidth="1"/>
    <col min="11794" max="12032" width="9.140625" style="639"/>
    <col min="12033" max="12033" width="46.140625" style="639" customWidth="1"/>
    <col min="12034" max="12034" width="30.7109375" style="639" customWidth="1"/>
    <col min="12035" max="12035" width="20.85546875" style="639" customWidth="1"/>
    <col min="12036" max="12037" width="20.42578125" style="639" customWidth="1"/>
    <col min="12038" max="12038" width="14.7109375" style="639" customWidth="1"/>
    <col min="12039" max="12039" width="14" style="639" customWidth="1"/>
    <col min="12040" max="12040" width="32.85546875" style="639" customWidth="1"/>
    <col min="12041" max="12041" width="11" style="639" customWidth="1"/>
    <col min="12042" max="12042" width="11.140625" style="639" customWidth="1"/>
    <col min="12043" max="12044" width="13.28515625" style="639" customWidth="1"/>
    <col min="12045" max="12045" width="13.85546875" style="639" customWidth="1"/>
    <col min="12046" max="12049" width="9.140625" style="639" customWidth="1"/>
    <col min="12050" max="12288" width="9.140625" style="639"/>
    <col min="12289" max="12289" width="46.140625" style="639" customWidth="1"/>
    <col min="12290" max="12290" width="30.7109375" style="639" customWidth="1"/>
    <col min="12291" max="12291" width="20.85546875" style="639" customWidth="1"/>
    <col min="12292" max="12293" width="20.42578125" style="639" customWidth="1"/>
    <col min="12294" max="12294" width="14.7109375" style="639" customWidth="1"/>
    <col min="12295" max="12295" width="14" style="639" customWidth="1"/>
    <col min="12296" max="12296" width="32.85546875" style="639" customWidth="1"/>
    <col min="12297" max="12297" width="11" style="639" customWidth="1"/>
    <col min="12298" max="12298" width="11.140625" style="639" customWidth="1"/>
    <col min="12299" max="12300" width="13.28515625" style="639" customWidth="1"/>
    <col min="12301" max="12301" width="13.85546875" style="639" customWidth="1"/>
    <col min="12302" max="12305" width="9.140625" style="639" customWidth="1"/>
    <col min="12306" max="12544" width="9.140625" style="639"/>
    <col min="12545" max="12545" width="46.140625" style="639" customWidth="1"/>
    <col min="12546" max="12546" width="30.7109375" style="639" customWidth="1"/>
    <col min="12547" max="12547" width="20.85546875" style="639" customWidth="1"/>
    <col min="12548" max="12549" width="20.42578125" style="639" customWidth="1"/>
    <col min="12550" max="12550" width="14.7109375" style="639" customWidth="1"/>
    <col min="12551" max="12551" width="14" style="639" customWidth="1"/>
    <col min="12552" max="12552" width="32.85546875" style="639" customWidth="1"/>
    <col min="12553" max="12553" width="11" style="639" customWidth="1"/>
    <col min="12554" max="12554" width="11.140625" style="639" customWidth="1"/>
    <col min="12555" max="12556" width="13.28515625" style="639" customWidth="1"/>
    <col min="12557" max="12557" width="13.85546875" style="639" customWidth="1"/>
    <col min="12558" max="12561" width="9.140625" style="639" customWidth="1"/>
    <col min="12562" max="12800" width="9.140625" style="639"/>
    <col min="12801" max="12801" width="46.140625" style="639" customWidth="1"/>
    <col min="12802" max="12802" width="30.7109375" style="639" customWidth="1"/>
    <col min="12803" max="12803" width="20.85546875" style="639" customWidth="1"/>
    <col min="12804" max="12805" width="20.42578125" style="639" customWidth="1"/>
    <col min="12806" max="12806" width="14.7109375" style="639" customWidth="1"/>
    <col min="12807" max="12807" width="14" style="639" customWidth="1"/>
    <col min="12808" max="12808" width="32.85546875" style="639" customWidth="1"/>
    <col min="12809" max="12809" width="11" style="639" customWidth="1"/>
    <col min="12810" max="12810" width="11.140625" style="639" customWidth="1"/>
    <col min="12811" max="12812" width="13.28515625" style="639" customWidth="1"/>
    <col min="12813" max="12813" width="13.85546875" style="639" customWidth="1"/>
    <col min="12814" max="12817" width="9.140625" style="639" customWidth="1"/>
    <col min="12818" max="13056" width="9.140625" style="639"/>
    <col min="13057" max="13057" width="46.140625" style="639" customWidth="1"/>
    <col min="13058" max="13058" width="30.7109375" style="639" customWidth="1"/>
    <col min="13059" max="13059" width="20.85546875" style="639" customWidth="1"/>
    <col min="13060" max="13061" width="20.42578125" style="639" customWidth="1"/>
    <col min="13062" max="13062" width="14.7109375" style="639" customWidth="1"/>
    <col min="13063" max="13063" width="14" style="639" customWidth="1"/>
    <col min="13064" max="13064" width="32.85546875" style="639" customWidth="1"/>
    <col min="13065" max="13065" width="11" style="639" customWidth="1"/>
    <col min="13066" max="13066" width="11.140625" style="639" customWidth="1"/>
    <col min="13067" max="13068" width="13.28515625" style="639" customWidth="1"/>
    <col min="13069" max="13069" width="13.85546875" style="639" customWidth="1"/>
    <col min="13070" max="13073" width="9.140625" style="639" customWidth="1"/>
    <col min="13074" max="13312" width="9.140625" style="639"/>
    <col min="13313" max="13313" width="46.140625" style="639" customWidth="1"/>
    <col min="13314" max="13314" width="30.7109375" style="639" customWidth="1"/>
    <col min="13315" max="13315" width="20.85546875" style="639" customWidth="1"/>
    <col min="13316" max="13317" width="20.42578125" style="639" customWidth="1"/>
    <col min="13318" max="13318" width="14.7109375" style="639" customWidth="1"/>
    <col min="13319" max="13319" width="14" style="639" customWidth="1"/>
    <col min="13320" max="13320" width="32.85546875" style="639" customWidth="1"/>
    <col min="13321" max="13321" width="11" style="639" customWidth="1"/>
    <col min="13322" max="13322" width="11.140625" style="639" customWidth="1"/>
    <col min="13323" max="13324" width="13.28515625" style="639" customWidth="1"/>
    <col min="13325" max="13325" width="13.85546875" style="639" customWidth="1"/>
    <col min="13326" max="13329" width="9.140625" style="639" customWidth="1"/>
    <col min="13330" max="13568" width="9.140625" style="639"/>
    <col min="13569" max="13569" width="46.140625" style="639" customWidth="1"/>
    <col min="13570" max="13570" width="30.7109375" style="639" customWidth="1"/>
    <col min="13571" max="13571" width="20.85546875" style="639" customWidth="1"/>
    <col min="13572" max="13573" width="20.42578125" style="639" customWidth="1"/>
    <col min="13574" max="13574" width="14.7109375" style="639" customWidth="1"/>
    <col min="13575" max="13575" width="14" style="639" customWidth="1"/>
    <col min="13576" max="13576" width="32.85546875" style="639" customWidth="1"/>
    <col min="13577" max="13577" width="11" style="639" customWidth="1"/>
    <col min="13578" max="13578" width="11.140625" style="639" customWidth="1"/>
    <col min="13579" max="13580" width="13.28515625" style="639" customWidth="1"/>
    <col min="13581" max="13581" width="13.85546875" style="639" customWidth="1"/>
    <col min="13582" max="13585" width="9.140625" style="639" customWidth="1"/>
    <col min="13586" max="13824" width="9.140625" style="639"/>
    <col min="13825" max="13825" width="46.140625" style="639" customWidth="1"/>
    <col min="13826" max="13826" width="30.7109375" style="639" customWidth="1"/>
    <col min="13827" max="13827" width="20.85546875" style="639" customWidth="1"/>
    <col min="13828" max="13829" width="20.42578125" style="639" customWidth="1"/>
    <col min="13830" max="13830" width="14.7109375" style="639" customWidth="1"/>
    <col min="13831" max="13831" width="14" style="639" customWidth="1"/>
    <col min="13832" max="13832" width="32.85546875" style="639" customWidth="1"/>
    <col min="13833" max="13833" width="11" style="639" customWidth="1"/>
    <col min="13834" max="13834" width="11.140625" style="639" customWidth="1"/>
    <col min="13835" max="13836" width="13.28515625" style="639" customWidth="1"/>
    <col min="13837" max="13837" width="13.85546875" style="639" customWidth="1"/>
    <col min="13838" max="13841" width="9.140625" style="639" customWidth="1"/>
    <col min="13842" max="14080" width="9.140625" style="639"/>
    <col min="14081" max="14081" width="46.140625" style="639" customWidth="1"/>
    <col min="14082" max="14082" width="30.7109375" style="639" customWidth="1"/>
    <col min="14083" max="14083" width="20.85546875" style="639" customWidth="1"/>
    <col min="14084" max="14085" width="20.42578125" style="639" customWidth="1"/>
    <col min="14086" max="14086" width="14.7109375" style="639" customWidth="1"/>
    <col min="14087" max="14087" width="14" style="639" customWidth="1"/>
    <col min="14088" max="14088" width="32.85546875" style="639" customWidth="1"/>
    <col min="14089" max="14089" width="11" style="639" customWidth="1"/>
    <col min="14090" max="14090" width="11.140625" style="639" customWidth="1"/>
    <col min="14091" max="14092" width="13.28515625" style="639" customWidth="1"/>
    <col min="14093" max="14093" width="13.85546875" style="639" customWidth="1"/>
    <col min="14094" max="14097" width="9.140625" style="639" customWidth="1"/>
    <col min="14098" max="14336" width="9.140625" style="639"/>
    <col min="14337" max="14337" width="46.140625" style="639" customWidth="1"/>
    <col min="14338" max="14338" width="30.7109375" style="639" customWidth="1"/>
    <col min="14339" max="14339" width="20.85546875" style="639" customWidth="1"/>
    <col min="14340" max="14341" width="20.42578125" style="639" customWidth="1"/>
    <col min="14342" max="14342" width="14.7109375" style="639" customWidth="1"/>
    <col min="14343" max="14343" width="14" style="639" customWidth="1"/>
    <col min="14344" max="14344" width="32.85546875" style="639" customWidth="1"/>
    <col min="14345" max="14345" width="11" style="639" customWidth="1"/>
    <col min="14346" max="14346" width="11.140625" style="639" customWidth="1"/>
    <col min="14347" max="14348" width="13.28515625" style="639" customWidth="1"/>
    <col min="14349" max="14349" width="13.85546875" style="639" customWidth="1"/>
    <col min="14350" max="14353" width="9.140625" style="639" customWidth="1"/>
    <col min="14354" max="14592" width="9.140625" style="639"/>
    <col min="14593" max="14593" width="46.140625" style="639" customWidth="1"/>
    <col min="14594" max="14594" width="30.7109375" style="639" customWidth="1"/>
    <col min="14595" max="14595" width="20.85546875" style="639" customWidth="1"/>
    <col min="14596" max="14597" width="20.42578125" style="639" customWidth="1"/>
    <col min="14598" max="14598" width="14.7109375" style="639" customWidth="1"/>
    <col min="14599" max="14599" width="14" style="639" customWidth="1"/>
    <col min="14600" max="14600" width="32.85546875" style="639" customWidth="1"/>
    <col min="14601" max="14601" width="11" style="639" customWidth="1"/>
    <col min="14602" max="14602" width="11.140625" style="639" customWidth="1"/>
    <col min="14603" max="14604" width="13.28515625" style="639" customWidth="1"/>
    <col min="14605" max="14605" width="13.85546875" style="639" customWidth="1"/>
    <col min="14606" max="14609" width="9.140625" style="639" customWidth="1"/>
    <col min="14610" max="14848" width="9.140625" style="639"/>
    <col min="14849" max="14849" width="46.140625" style="639" customWidth="1"/>
    <col min="14850" max="14850" width="30.7109375" style="639" customWidth="1"/>
    <col min="14851" max="14851" width="20.85546875" style="639" customWidth="1"/>
    <col min="14852" max="14853" width="20.42578125" style="639" customWidth="1"/>
    <col min="14854" max="14854" width="14.7109375" style="639" customWidth="1"/>
    <col min="14855" max="14855" width="14" style="639" customWidth="1"/>
    <col min="14856" max="14856" width="32.85546875" style="639" customWidth="1"/>
    <col min="14857" max="14857" width="11" style="639" customWidth="1"/>
    <col min="14858" max="14858" width="11.140625" style="639" customWidth="1"/>
    <col min="14859" max="14860" width="13.28515625" style="639" customWidth="1"/>
    <col min="14861" max="14861" width="13.85546875" style="639" customWidth="1"/>
    <col min="14862" max="14865" width="9.140625" style="639" customWidth="1"/>
    <col min="14866" max="15104" width="9.140625" style="639"/>
    <col min="15105" max="15105" width="46.140625" style="639" customWidth="1"/>
    <col min="15106" max="15106" width="30.7109375" style="639" customWidth="1"/>
    <col min="15107" max="15107" width="20.85546875" style="639" customWidth="1"/>
    <col min="15108" max="15109" width="20.42578125" style="639" customWidth="1"/>
    <col min="15110" max="15110" width="14.7109375" style="639" customWidth="1"/>
    <col min="15111" max="15111" width="14" style="639" customWidth="1"/>
    <col min="15112" max="15112" width="32.85546875" style="639" customWidth="1"/>
    <col min="15113" max="15113" width="11" style="639" customWidth="1"/>
    <col min="15114" max="15114" width="11.140625" style="639" customWidth="1"/>
    <col min="15115" max="15116" width="13.28515625" style="639" customWidth="1"/>
    <col min="15117" max="15117" width="13.85546875" style="639" customWidth="1"/>
    <col min="15118" max="15121" width="9.140625" style="639" customWidth="1"/>
    <col min="15122" max="15360" width="9.140625" style="639"/>
    <col min="15361" max="15361" width="46.140625" style="639" customWidth="1"/>
    <col min="15362" max="15362" width="30.7109375" style="639" customWidth="1"/>
    <col min="15363" max="15363" width="20.85546875" style="639" customWidth="1"/>
    <col min="15364" max="15365" width="20.42578125" style="639" customWidth="1"/>
    <col min="15366" max="15366" width="14.7109375" style="639" customWidth="1"/>
    <col min="15367" max="15367" width="14" style="639" customWidth="1"/>
    <col min="15368" max="15368" width="32.85546875" style="639" customWidth="1"/>
    <col min="15369" max="15369" width="11" style="639" customWidth="1"/>
    <col min="15370" max="15370" width="11.140625" style="639" customWidth="1"/>
    <col min="15371" max="15372" width="13.28515625" style="639" customWidth="1"/>
    <col min="15373" max="15373" width="13.85546875" style="639" customWidth="1"/>
    <col min="15374" max="15377" width="9.140625" style="639" customWidth="1"/>
    <col min="15378" max="15616" width="9.140625" style="639"/>
    <col min="15617" max="15617" width="46.140625" style="639" customWidth="1"/>
    <col min="15618" max="15618" width="30.7109375" style="639" customWidth="1"/>
    <col min="15619" max="15619" width="20.85546875" style="639" customWidth="1"/>
    <col min="15620" max="15621" width="20.42578125" style="639" customWidth="1"/>
    <col min="15622" max="15622" width="14.7109375" style="639" customWidth="1"/>
    <col min="15623" max="15623" width="14" style="639" customWidth="1"/>
    <col min="15624" max="15624" width="32.85546875" style="639" customWidth="1"/>
    <col min="15625" max="15625" width="11" style="639" customWidth="1"/>
    <col min="15626" max="15626" width="11.140625" style="639" customWidth="1"/>
    <col min="15627" max="15628" width="13.28515625" style="639" customWidth="1"/>
    <col min="15629" max="15629" width="13.85546875" style="639" customWidth="1"/>
    <col min="15630" max="15633" width="9.140625" style="639" customWidth="1"/>
    <col min="15634" max="15872" width="9.140625" style="639"/>
    <col min="15873" max="15873" width="46.140625" style="639" customWidth="1"/>
    <col min="15874" max="15874" width="30.7109375" style="639" customWidth="1"/>
    <col min="15875" max="15875" width="20.85546875" style="639" customWidth="1"/>
    <col min="15876" max="15877" width="20.42578125" style="639" customWidth="1"/>
    <col min="15878" max="15878" width="14.7109375" style="639" customWidth="1"/>
    <col min="15879" max="15879" width="14" style="639" customWidth="1"/>
    <col min="15880" max="15880" width="32.85546875" style="639" customWidth="1"/>
    <col min="15881" max="15881" width="11" style="639" customWidth="1"/>
    <col min="15882" max="15882" width="11.140625" style="639" customWidth="1"/>
    <col min="15883" max="15884" width="13.28515625" style="639" customWidth="1"/>
    <col min="15885" max="15885" width="13.85546875" style="639" customWidth="1"/>
    <col min="15886" max="15889" width="9.140625" style="639" customWidth="1"/>
    <col min="15890" max="16128" width="9.140625" style="639"/>
    <col min="16129" max="16129" width="46.140625" style="639" customWidth="1"/>
    <col min="16130" max="16130" width="30.7109375" style="639" customWidth="1"/>
    <col min="16131" max="16131" width="20.85546875" style="639" customWidth="1"/>
    <col min="16132" max="16133" width="20.42578125" style="639" customWidth="1"/>
    <col min="16134" max="16134" width="14.7109375" style="639" customWidth="1"/>
    <col min="16135" max="16135" width="14" style="639" customWidth="1"/>
    <col min="16136" max="16136" width="32.85546875" style="639" customWidth="1"/>
    <col min="16137" max="16137" width="11" style="639" customWidth="1"/>
    <col min="16138" max="16138" width="11.140625" style="639" customWidth="1"/>
    <col min="16139" max="16140" width="13.28515625" style="639" customWidth="1"/>
    <col min="16141" max="16141" width="13.85546875" style="639" customWidth="1"/>
    <col min="16142" max="16145" width="9.140625" style="639" customWidth="1"/>
    <col min="16146" max="16384" width="9.140625" style="639"/>
  </cols>
  <sheetData>
    <row r="1" spans="1:7" s="344" customFormat="1" ht="12.75">
      <c r="A1" s="341"/>
      <c r="B1" s="341"/>
      <c r="C1" s="342"/>
      <c r="D1" s="342"/>
      <c r="E1" s="342"/>
      <c r="F1" s="342"/>
      <c r="G1" s="343" t="s">
        <v>221</v>
      </c>
    </row>
    <row r="2" spans="1:7" s="344" customFormat="1" ht="12.75">
      <c r="A2" s="341"/>
      <c r="B2" s="341"/>
      <c r="C2" s="342"/>
      <c r="D2" s="342"/>
      <c r="E2" s="342"/>
      <c r="F2" s="342"/>
      <c r="G2" s="343" t="s">
        <v>222</v>
      </c>
    </row>
    <row r="3" spans="1:7" s="344" customFormat="1" ht="12.75">
      <c r="A3" s="341"/>
      <c r="B3" s="341"/>
      <c r="C3" s="342"/>
      <c r="D3" s="342"/>
      <c r="E3" s="342"/>
      <c r="F3" s="342"/>
      <c r="G3" s="343" t="s">
        <v>223</v>
      </c>
    </row>
    <row r="4" spans="1:7" s="344" customFormat="1" ht="12.75">
      <c r="A4" s="341"/>
      <c r="B4" s="341"/>
      <c r="C4" s="342"/>
      <c r="D4" s="342"/>
      <c r="E4" s="342"/>
      <c r="F4" s="342"/>
      <c r="G4" s="343" t="s">
        <v>224</v>
      </c>
    </row>
    <row r="5" spans="1:7" s="344" customFormat="1" ht="12.75">
      <c r="A5" s="341"/>
      <c r="B5" s="316"/>
      <c r="C5" s="342"/>
      <c r="D5" s="342"/>
      <c r="E5" s="342"/>
      <c r="F5" s="342"/>
      <c r="G5" s="343" t="s">
        <v>225</v>
      </c>
    </row>
    <row r="6" spans="1:7" s="344" customFormat="1">
      <c r="A6" s="345"/>
      <c r="B6" s="318"/>
      <c r="C6" s="346"/>
      <c r="D6" s="346"/>
      <c r="E6" s="346"/>
      <c r="F6" s="347"/>
      <c r="G6" s="347"/>
    </row>
    <row r="7" spans="1:7" s="344" customFormat="1">
      <c r="A7" s="345"/>
      <c r="B7" s="318"/>
      <c r="C7" s="346"/>
      <c r="D7" s="346"/>
      <c r="E7" s="347"/>
      <c r="F7" s="347"/>
      <c r="G7" s="348" t="s">
        <v>226</v>
      </c>
    </row>
    <row r="8" spans="1:7" s="344" customFormat="1">
      <c r="A8" s="345"/>
      <c r="B8" s="318"/>
      <c r="C8" s="349"/>
      <c r="D8" s="347"/>
      <c r="E8" s="349"/>
      <c r="F8" s="346"/>
      <c r="G8" s="346"/>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344" customFormat="1" ht="15.75">
      <c r="A13" s="611"/>
      <c r="B13" s="611"/>
      <c r="C13" s="611"/>
      <c r="D13" s="611"/>
      <c r="E13" s="611"/>
      <c r="F13" s="611"/>
      <c r="G13" s="611"/>
    </row>
    <row r="14" spans="1:7" s="344" customFormat="1" ht="15.75">
      <c r="A14" s="786"/>
      <c r="B14" s="786"/>
      <c r="C14" s="786"/>
      <c r="D14" s="786"/>
      <c r="E14" s="786"/>
      <c r="F14" s="786"/>
      <c r="G14" s="786"/>
    </row>
    <row r="15" spans="1:7" s="644" customFormat="1" ht="19.5" customHeight="1">
      <c r="D15" s="990" t="s">
        <v>477</v>
      </c>
      <c r="E15" s="990"/>
      <c r="F15" s="990"/>
      <c r="G15" s="990"/>
    </row>
    <row r="16" spans="1:7" s="890" customFormat="1" ht="15.75">
      <c r="D16" s="991" t="s">
        <v>437</v>
      </c>
      <c r="E16" s="991"/>
      <c r="F16" s="991"/>
      <c r="G16" s="991"/>
    </row>
    <row r="17" spans="1:13" s="891" customFormat="1" ht="15.75">
      <c r="D17" s="992" t="s">
        <v>438</v>
      </c>
      <c r="E17" s="992"/>
      <c r="F17" s="992"/>
      <c r="G17" s="992"/>
    </row>
    <row r="18" spans="1:13" s="891" customFormat="1" ht="15.75">
      <c r="D18" s="993" t="s">
        <v>462</v>
      </c>
      <c r="E18" s="993"/>
      <c r="F18" s="993"/>
      <c r="G18" s="993"/>
    </row>
    <row r="19" spans="1:13" s="891" customFormat="1" ht="15.75">
      <c r="F19" s="891" t="s">
        <v>27</v>
      </c>
    </row>
    <row r="20" spans="1:13" s="787" customFormat="1" ht="15.75">
      <c r="F20" s="36"/>
    </row>
    <row r="21" spans="1:13" s="344" customFormat="1" ht="15.75">
      <c r="A21" s="786"/>
      <c r="B21" s="786"/>
      <c r="C21" s="786"/>
      <c r="D21" s="786"/>
      <c r="E21" s="786"/>
      <c r="F21" s="786"/>
      <c r="G21" s="786"/>
    </row>
    <row r="22" spans="1:13" s="643" customFormat="1" ht="15.75">
      <c r="A22" s="987" t="s">
        <v>2</v>
      </c>
      <c r="B22" s="987"/>
      <c r="C22" s="987"/>
      <c r="D22" s="987"/>
      <c r="E22" s="987"/>
      <c r="F22" s="987"/>
      <c r="G22" s="987"/>
      <c r="H22" s="745"/>
      <c r="I22" s="658"/>
    </row>
    <row r="23" spans="1:13" s="643" customFormat="1" ht="15.75">
      <c r="A23" s="988" t="s">
        <v>192</v>
      </c>
      <c r="B23" s="988"/>
      <c r="C23" s="988"/>
      <c r="D23" s="988"/>
      <c r="E23" s="988"/>
      <c r="F23" s="988"/>
      <c r="G23" s="988"/>
      <c r="H23" s="746"/>
      <c r="I23" s="658"/>
    </row>
    <row r="24" spans="1:13" s="643" customFormat="1" ht="15.75">
      <c r="A24" s="989"/>
      <c r="B24" s="989"/>
      <c r="C24" s="989"/>
      <c r="D24" s="989"/>
      <c r="E24" s="989"/>
      <c r="F24" s="989"/>
      <c r="G24" s="989"/>
      <c r="H24" s="747"/>
      <c r="I24" s="658"/>
    </row>
    <row r="25" spans="1:13" s="643" customFormat="1" ht="15" customHeight="1">
      <c r="A25" s="987" t="s">
        <v>28</v>
      </c>
      <c r="B25" s="987"/>
      <c r="C25" s="987"/>
      <c r="D25" s="987"/>
      <c r="E25" s="987"/>
      <c r="F25" s="987"/>
      <c r="G25" s="987"/>
      <c r="H25" s="745"/>
      <c r="I25" s="658"/>
    </row>
    <row r="26" spans="1:13" ht="18" customHeight="1">
      <c r="A26" s="636"/>
      <c r="B26" s="636"/>
      <c r="C26" s="659"/>
      <c r="D26" s="659"/>
      <c r="E26" s="659"/>
      <c r="F26" s="659"/>
      <c r="G26" s="659"/>
      <c r="H26" s="659"/>
      <c r="J26" s="638"/>
      <c r="K26" s="638"/>
      <c r="L26" s="638"/>
      <c r="M26" s="638"/>
    </row>
    <row r="27" spans="1:13" ht="34.700000000000003" customHeight="1">
      <c r="A27" s="986" t="s">
        <v>42</v>
      </c>
      <c r="B27" s="986"/>
      <c r="C27" s="986"/>
      <c r="D27" s="986"/>
      <c r="E27" s="986"/>
      <c r="F27" s="986"/>
      <c r="G27" s="986"/>
      <c r="H27" s="636"/>
      <c r="J27" s="638"/>
      <c r="K27" s="638"/>
      <c r="L27" s="638"/>
      <c r="M27" s="638"/>
    </row>
    <row r="28" spans="1:13" s="643" customFormat="1" ht="21.75" customHeight="1">
      <c r="A28" s="995" t="s">
        <v>465</v>
      </c>
      <c r="B28" s="995"/>
      <c r="C28" s="995"/>
      <c r="D28" s="995"/>
      <c r="E28" s="995"/>
      <c r="F28" s="995"/>
      <c r="G28" s="995"/>
      <c r="H28" s="659"/>
      <c r="I28" s="658"/>
      <c r="J28" s="659"/>
      <c r="K28" s="659"/>
      <c r="L28" s="659"/>
      <c r="M28" s="659"/>
    </row>
    <row r="29" spans="1:13" s="643" customFormat="1" ht="80.25" customHeight="1">
      <c r="A29" s="996" t="s">
        <v>135</v>
      </c>
      <c r="B29" s="996"/>
      <c r="C29" s="996"/>
      <c r="D29" s="996"/>
      <c r="E29" s="996"/>
      <c r="F29" s="996"/>
      <c r="G29" s="996"/>
      <c r="H29" s="640"/>
      <c r="I29" s="641"/>
      <c r="J29" s="642"/>
      <c r="K29" s="642"/>
      <c r="L29" s="642"/>
    </row>
    <row r="30" spans="1:13" s="645" customFormat="1" ht="17.25" customHeight="1">
      <c r="A30" s="644" t="s">
        <v>3</v>
      </c>
    </row>
    <row r="31" spans="1:13" s="645" customFormat="1" ht="15.75" customHeight="1">
      <c r="A31" s="997" t="s">
        <v>272</v>
      </c>
      <c r="B31" s="997"/>
      <c r="C31" s="997"/>
      <c r="D31" s="997"/>
      <c r="E31" s="997"/>
      <c r="F31" s="997"/>
      <c r="G31" s="997"/>
    </row>
    <row r="32" spans="1:13" s="645" customFormat="1" ht="32.25" customHeight="1">
      <c r="A32" s="998" t="s">
        <v>502</v>
      </c>
      <c r="B32" s="998"/>
      <c r="C32" s="998"/>
      <c r="D32" s="998"/>
      <c r="E32" s="998"/>
      <c r="F32" s="998"/>
      <c r="G32" s="998"/>
    </row>
    <row r="33" spans="1:13" s="645" customFormat="1" ht="16.7" customHeight="1">
      <c r="A33" s="644" t="s">
        <v>130</v>
      </c>
    </row>
    <row r="34" spans="1:13" s="645" customFormat="1" ht="15.75">
      <c r="A34" s="644" t="s">
        <v>131</v>
      </c>
    </row>
    <row r="35" spans="1:13" ht="25.5" customHeight="1">
      <c r="A35" s="996" t="s">
        <v>132</v>
      </c>
      <c r="B35" s="996"/>
      <c r="C35" s="996"/>
      <c r="D35" s="996"/>
      <c r="E35" s="996"/>
      <c r="F35" s="996"/>
      <c r="G35" s="996"/>
      <c r="H35" s="636"/>
      <c r="I35" s="646"/>
      <c r="J35" s="647"/>
      <c r="K35" s="647"/>
      <c r="L35" s="647"/>
    </row>
    <row r="36" spans="1:13" s="645" customFormat="1" ht="39" customHeight="1">
      <c r="A36" s="1020" t="s">
        <v>133</v>
      </c>
      <c r="B36" s="1020"/>
      <c r="C36" s="1020"/>
      <c r="D36" s="1020"/>
      <c r="E36" s="1020"/>
      <c r="F36" s="1020"/>
      <c r="G36" s="1020"/>
    </row>
    <row r="37" spans="1:13" ht="50.25" customHeight="1">
      <c r="A37" s="996" t="s">
        <v>136</v>
      </c>
      <c r="B37" s="996"/>
      <c r="C37" s="996"/>
      <c r="D37" s="996"/>
      <c r="E37" s="996"/>
      <c r="F37" s="996"/>
      <c r="G37" s="996"/>
      <c r="H37" s="636"/>
    </row>
    <row r="38" spans="1:13" ht="18.75" customHeight="1">
      <c r="A38" s="1005" t="s">
        <v>5</v>
      </c>
      <c r="B38" s="1005"/>
      <c r="C38" s="1005"/>
      <c r="D38" s="1005"/>
      <c r="E38" s="1005"/>
      <c r="F38" s="1005"/>
      <c r="G38" s="1005"/>
      <c r="H38" s="637"/>
      <c r="I38" s="639"/>
    </row>
    <row r="39" spans="1:13" ht="30.95" customHeight="1">
      <c r="A39" s="1006" t="s">
        <v>6</v>
      </c>
      <c r="B39" s="1006" t="s">
        <v>7</v>
      </c>
      <c r="C39" s="648" t="s">
        <v>8</v>
      </c>
      <c r="D39" s="648" t="s">
        <v>9</v>
      </c>
      <c r="E39" s="1009" t="s">
        <v>10</v>
      </c>
      <c r="F39" s="1010"/>
      <c r="G39" s="1011"/>
      <c r="H39" s="637"/>
      <c r="I39" s="639"/>
    </row>
    <row r="40" spans="1:13" ht="17.25" customHeight="1">
      <c r="A40" s="1007"/>
      <c r="B40" s="1008"/>
      <c r="C40" s="649" t="s">
        <v>11</v>
      </c>
      <c r="D40" s="649" t="s">
        <v>12</v>
      </c>
      <c r="E40" s="649" t="s">
        <v>13</v>
      </c>
      <c r="F40" s="649" t="s">
        <v>14</v>
      </c>
      <c r="G40" s="649" t="s">
        <v>30</v>
      </c>
      <c r="H40" s="637"/>
      <c r="I40" s="639"/>
    </row>
    <row r="41" spans="1:13" ht="33" customHeight="1">
      <c r="A41" s="650" t="s">
        <v>15</v>
      </c>
      <c r="B41" s="648" t="s">
        <v>16</v>
      </c>
      <c r="C41" s="651">
        <f>C62</f>
        <v>7629.3</v>
      </c>
      <c r="D41" s="651">
        <f t="shared" ref="D41:G41" si="0">D62</f>
        <v>37494</v>
      </c>
      <c r="E41" s="651">
        <f t="shared" si="0"/>
        <v>636013</v>
      </c>
      <c r="F41" s="651">
        <f t="shared" si="0"/>
        <v>0</v>
      </c>
      <c r="G41" s="651">
        <f t="shared" si="0"/>
        <v>0</v>
      </c>
      <c r="H41" s="637"/>
      <c r="I41" s="639"/>
    </row>
    <row r="42" spans="1:13" ht="21.75" customHeight="1">
      <c r="A42" s="650" t="s">
        <v>17</v>
      </c>
      <c r="B42" s="648" t="s">
        <v>16</v>
      </c>
      <c r="C42" s="651">
        <f>C78</f>
        <v>509432</v>
      </c>
      <c r="D42" s="651">
        <f t="shared" ref="D42:G42" si="1">D78</f>
        <v>525287</v>
      </c>
      <c r="E42" s="651">
        <f t="shared" si="1"/>
        <v>473.4</v>
      </c>
      <c r="F42" s="651">
        <f t="shared" si="1"/>
        <v>0</v>
      </c>
      <c r="G42" s="651">
        <f t="shared" si="1"/>
        <v>0</v>
      </c>
      <c r="H42" s="637"/>
      <c r="I42" s="639"/>
    </row>
    <row r="43" spans="1:13" ht="27.75" customHeight="1">
      <c r="A43" s="652" t="s">
        <v>18</v>
      </c>
      <c r="B43" s="653" t="s">
        <v>16</v>
      </c>
      <c r="C43" s="654">
        <f>C41+C42</f>
        <v>517061.3</v>
      </c>
      <c r="D43" s="654">
        <f>D41+D42</f>
        <v>562781</v>
      </c>
      <c r="E43" s="654">
        <f>E41+E42</f>
        <v>636486.40000000002</v>
      </c>
      <c r="F43" s="654">
        <f>F41+F42</f>
        <v>0</v>
      </c>
      <c r="G43" s="654">
        <f>G41+G42</f>
        <v>0</v>
      </c>
      <c r="H43" s="655"/>
      <c r="I43" s="638"/>
      <c r="J43" s="638"/>
      <c r="K43" s="638"/>
      <c r="L43" s="638"/>
    </row>
    <row r="44" spans="1:13" s="643" customFormat="1" ht="19.5" customHeight="1">
      <c r="A44" s="986" t="s">
        <v>19</v>
      </c>
      <c r="B44" s="986"/>
      <c r="C44" s="986"/>
      <c r="D44" s="986"/>
      <c r="E44" s="986"/>
      <c r="F44" s="986"/>
      <c r="G44" s="986"/>
      <c r="H44" s="986"/>
      <c r="I44" s="658"/>
      <c r="J44" s="659"/>
      <c r="K44" s="659"/>
      <c r="L44" s="659"/>
      <c r="M44" s="659"/>
    </row>
    <row r="45" spans="1:13" s="645" customFormat="1" ht="17.25" customHeight="1">
      <c r="A45" s="644" t="s">
        <v>20</v>
      </c>
    </row>
    <row r="46" spans="1:13" s="645" customFormat="1" ht="29.25" customHeight="1">
      <c r="A46" s="998" t="s">
        <v>502</v>
      </c>
      <c r="B46" s="998"/>
      <c r="C46" s="998"/>
      <c r="D46" s="998"/>
      <c r="E46" s="998"/>
      <c r="F46" s="998"/>
      <c r="G46" s="998"/>
    </row>
    <row r="47" spans="1:13" s="645" customFormat="1" ht="17.25" customHeight="1">
      <c r="A47" s="644" t="s">
        <v>131</v>
      </c>
      <c r="B47" s="660"/>
      <c r="C47" s="660"/>
      <c r="D47" s="660"/>
      <c r="E47" s="660"/>
      <c r="F47" s="660"/>
      <c r="G47" s="660"/>
    </row>
    <row r="48" spans="1:13" ht="46.15" customHeight="1">
      <c r="A48" s="1012" t="s">
        <v>140</v>
      </c>
      <c r="B48" s="1012"/>
      <c r="C48" s="1012"/>
      <c r="D48" s="1012"/>
      <c r="E48" s="1012"/>
      <c r="F48" s="1012"/>
      <c r="G48" s="1012"/>
      <c r="H48" s="636"/>
    </row>
    <row r="49" spans="1:13" ht="30" customHeight="1">
      <c r="A49" s="1013" t="s">
        <v>21</v>
      </c>
      <c r="B49" s="1003" t="s">
        <v>7</v>
      </c>
      <c r="C49" s="661" t="s">
        <v>8</v>
      </c>
      <c r="D49" s="661" t="s">
        <v>9</v>
      </c>
      <c r="E49" s="1003" t="s">
        <v>10</v>
      </c>
      <c r="F49" s="1003"/>
      <c r="G49" s="1003"/>
      <c r="H49" s="662"/>
      <c r="I49" s="639"/>
    </row>
    <row r="50" spans="1:13" ht="14.25" customHeight="1">
      <c r="A50" s="1013"/>
      <c r="B50" s="1003"/>
      <c r="C50" s="648" t="s">
        <v>11</v>
      </c>
      <c r="D50" s="648" t="s">
        <v>12</v>
      </c>
      <c r="E50" s="648" t="s">
        <v>13</v>
      </c>
      <c r="F50" s="648" t="s">
        <v>14</v>
      </c>
      <c r="G50" s="648" t="s">
        <v>30</v>
      </c>
      <c r="H50" s="662"/>
      <c r="I50" s="639"/>
    </row>
    <row r="51" spans="1:13" ht="15.75">
      <c r="A51" s="748" t="s">
        <v>137</v>
      </c>
      <c r="B51" s="749" t="s">
        <v>43</v>
      </c>
      <c r="C51" s="756"/>
      <c r="D51" s="756"/>
      <c r="E51" s="750">
        <f t="shared" ref="E51:G51" si="2">E52+E53+E54+E55</f>
        <v>15593</v>
      </c>
      <c r="F51" s="750">
        <f t="shared" si="2"/>
        <v>15593</v>
      </c>
      <c r="G51" s="750">
        <f t="shared" si="2"/>
        <v>15593</v>
      </c>
      <c r="H51" s="662"/>
      <c r="I51" s="639"/>
    </row>
    <row r="52" spans="1:13">
      <c r="A52" s="64" t="s">
        <v>220</v>
      </c>
      <c r="B52" s="757"/>
      <c r="C52" s="758"/>
      <c r="D52" s="758"/>
      <c r="E52" s="901">
        <v>8086</v>
      </c>
      <c r="F52" s="901">
        <v>8086</v>
      </c>
      <c r="G52" s="901">
        <v>8086</v>
      </c>
      <c r="H52" s="662"/>
      <c r="I52" s="639"/>
    </row>
    <row r="53" spans="1:13">
      <c r="A53" s="759" t="s">
        <v>212</v>
      </c>
      <c r="B53" s="757"/>
      <c r="C53" s="758"/>
      <c r="D53" s="758"/>
      <c r="E53" s="901">
        <v>7139</v>
      </c>
      <c r="F53" s="901">
        <v>7139</v>
      </c>
      <c r="G53" s="901">
        <v>7139</v>
      </c>
      <c r="H53" s="662"/>
      <c r="I53" s="639"/>
    </row>
    <row r="54" spans="1:13">
      <c r="A54" s="759" t="s">
        <v>218</v>
      </c>
      <c r="B54" s="757"/>
      <c r="C54" s="758"/>
      <c r="D54" s="758"/>
      <c r="E54" s="901">
        <v>314</v>
      </c>
      <c r="F54" s="901">
        <v>314</v>
      </c>
      <c r="G54" s="901">
        <v>314</v>
      </c>
      <c r="H54" s="662"/>
      <c r="I54" s="639"/>
    </row>
    <row r="55" spans="1:13">
      <c r="A55" s="759" t="s">
        <v>217</v>
      </c>
      <c r="B55" s="757"/>
      <c r="C55" s="758"/>
      <c r="D55" s="758"/>
      <c r="E55" s="901">
        <v>54</v>
      </c>
      <c r="F55" s="901">
        <v>54</v>
      </c>
      <c r="G55" s="901">
        <v>54</v>
      </c>
      <c r="H55" s="662"/>
      <c r="I55" s="639"/>
    </row>
    <row r="56" spans="1:13" ht="31.5" customHeight="1">
      <c r="A56" s="748" t="s">
        <v>138</v>
      </c>
      <c r="B56" s="749" t="s">
        <v>139</v>
      </c>
      <c r="C56" s="756"/>
      <c r="D56" s="756"/>
      <c r="E56" s="750">
        <v>91</v>
      </c>
      <c r="F56" s="750">
        <v>91</v>
      </c>
      <c r="G56" s="750">
        <v>91</v>
      </c>
      <c r="H56" s="662"/>
      <c r="I56" s="639"/>
    </row>
    <row r="57" spans="1:13" ht="12" customHeight="1">
      <c r="A57" s="663"/>
      <c r="B57" s="664"/>
      <c r="C57" s="665"/>
      <c r="D57" s="665"/>
      <c r="E57" s="665"/>
      <c r="F57" s="665"/>
      <c r="G57" s="665"/>
      <c r="H57" s="662"/>
      <c r="I57" s="639"/>
    </row>
    <row r="58" spans="1:13" ht="33.75" customHeight="1">
      <c r="A58" s="1003" t="s">
        <v>22</v>
      </c>
      <c r="B58" s="1003" t="s">
        <v>7</v>
      </c>
      <c r="C58" s="661" t="s">
        <v>8</v>
      </c>
      <c r="D58" s="661" t="s">
        <v>9</v>
      </c>
      <c r="E58" s="1003" t="s">
        <v>10</v>
      </c>
      <c r="F58" s="1003"/>
      <c r="G58" s="1003"/>
      <c r="H58" s="662"/>
      <c r="I58" s="638"/>
      <c r="J58" s="638"/>
      <c r="K58" s="638"/>
      <c r="L58" s="638"/>
    </row>
    <row r="59" spans="1:13" ht="15.75" customHeight="1">
      <c r="A59" s="1003"/>
      <c r="B59" s="1003"/>
      <c r="C59" s="648" t="s">
        <v>11</v>
      </c>
      <c r="D59" s="648" t="s">
        <v>12</v>
      </c>
      <c r="E59" s="648" t="s">
        <v>13</v>
      </c>
      <c r="F59" s="648" t="s">
        <v>14</v>
      </c>
      <c r="G59" s="648" t="s">
        <v>30</v>
      </c>
      <c r="H59" s="637"/>
      <c r="I59" s="638"/>
      <c r="J59" s="638"/>
      <c r="K59" s="638"/>
      <c r="L59" s="638"/>
    </row>
    <row r="60" spans="1:13" customFormat="1" ht="30">
      <c r="A60" s="68" t="s">
        <v>15</v>
      </c>
      <c r="B60" s="619" t="s">
        <v>16</v>
      </c>
      <c r="C60" s="69">
        <v>7629.3</v>
      </c>
      <c r="D60" s="69">
        <f>SUM(D61:D61)</f>
        <v>37494</v>
      </c>
      <c r="E60" s="69">
        <f>636874-861</f>
        <v>636013</v>
      </c>
      <c r="F60" s="69">
        <f>SUM(F61:F61)</f>
        <v>0</v>
      </c>
      <c r="G60" s="69">
        <f>SUM(G61:G61)</f>
        <v>0</v>
      </c>
    </row>
    <row r="61" spans="1:13" customFormat="1" ht="15.75">
      <c r="A61" s="70" t="s">
        <v>219</v>
      </c>
      <c r="B61" s="619" t="s">
        <v>16</v>
      </c>
      <c r="C61" s="71"/>
      <c r="D61" s="71">
        <f>41295-3801</f>
        <v>37494</v>
      </c>
      <c r="E61" s="71"/>
      <c r="F61" s="71">
        <v>0</v>
      </c>
      <c r="G61" s="71">
        <v>0</v>
      </c>
    </row>
    <row r="62" spans="1:13" ht="32.25" customHeight="1">
      <c r="A62" s="652" t="s">
        <v>23</v>
      </c>
      <c r="B62" s="653" t="s">
        <v>16</v>
      </c>
      <c r="C62" s="654">
        <f>C60</f>
        <v>7629.3</v>
      </c>
      <c r="D62" s="654">
        <f t="shared" ref="D62:G62" si="3">D60</f>
        <v>37494</v>
      </c>
      <c r="E62" s="654">
        <f t="shared" si="3"/>
        <v>636013</v>
      </c>
      <c r="F62" s="654">
        <f t="shared" si="3"/>
        <v>0</v>
      </c>
      <c r="G62" s="654">
        <f t="shared" si="3"/>
        <v>0</v>
      </c>
      <c r="H62" s="637"/>
      <c r="I62" s="638"/>
      <c r="J62" s="760"/>
      <c r="K62" s="760"/>
      <c r="L62" s="760"/>
    </row>
    <row r="63" spans="1:13" s="643" customFormat="1" ht="16.7" customHeight="1">
      <c r="A63" s="1017" t="s">
        <v>24</v>
      </c>
      <c r="B63" s="1017"/>
      <c r="C63" s="1017"/>
      <c r="D63" s="1017"/>
      <c r="E63" s="1017"/>
      <c r="F63" s="1017"/>
      <c r="G63" s="1017"/>
      <c r="H63" s="636"/>
      <c r="I63" s="658"/>
      <c r="J63" s="659"/>
      <c r="K63" s="659"/>
      <c r="L63" s="659"/>
      <c r="M63" s="659"/>
    </row>
    <row r="64" spans="1:13" s="643" customFormat="1" ht="16.7" customHeight="1">
      <c r="A64" s="640" t="s">
        <v>25</v>
      </c>
      <c r="B64" s="640"/>
      <c r="C64" s="640"/>
      <c r="D64" s="640"/>
      <c r="E64" s="640"/>
      <c r="F64" s="640"/>
      <c r="G64" s="640"/>
      <c r="H64" s="640"/>
      <c r="I64" s="658"/>
    </row>
    <row r="65" spans="1:12" s="643" customFormat="1" ht="33" customHeight="1">
      <c r="A65" s="998" t="s">
        <v>503</v>
      </c>
      <c r="B65" s="998"/>
      <c r="C65" s="998"/>
      <c r="D65" s="998"/>
      <c r="E65" s="998"/>
      <c r="F65" s="998"/>
      <c r="G65" s="998"/>
      <c r="H65" s="761"/>
      <c r="I65" s="658"/>
    </row>
    <row r="66" spans="1:12" s="643" customFormat="1" ht="15" customHeight="1">
      <c r="A66" s="986" t="s">
        <v>208</v>
      </c>
      <c r="B66" s="996"/>
      <c r="C66" s="996"/>
      <c r="D66" s="996"/>
      <c r="E66" s="996"/>
      <c r="F66" s="996"/>
      <c r="G66" s="996"/>
      <c r="H66" s="640"/>
      <c r="I66" s="658"/>
    </row>
    <row r="67" spans="1:12" ht="81" customHeight="1">
      <c r="A67" s="996" t="s">
        <v>216</v>
      </c>
      <c r="B67" s="996"/>
      <c r="C67" s="996"/>
      <c r="D67" s="996"/>
      <c r="E67" s="996"/>
      <c r="F67" s="996"/>
      <c r="G67" s="996"/>
      <c r="H67" s="636"/>
    </row>
    <row r="68" spans="1:12" ht="25.5">
      <c r="A68" s="1018" t="s">
        <v>21</v>
      </c>
      <c r="B68" s="1003" t="s">
        <v>7</v>
      </c>
      <c r="C68" s="661" t="s">
        <v>8</v>
      </c>
      <c r="D68" s="661" t="s">
        <v>9</v>
      </c>
      <c r="E68" s="1003" t="s">
        <v>10</v>
      </c>
      <c r="F68" s="1003"/>
      <c r="G68" s="1003"/>
      <c r="H68" s="662"/>
      <c r="I68" s="639"/>
    </row>
    <row r="69" spans="1:12" ht="17.25" customHeight="1">
      <c r="A69" s="1019"/>
      <c r="B69" s="1003"/>
      <c r="C69" s="648" t="s">
        <v>11</v>
      </c>
      <c r="D69" s="648" t="s">
        <v>12</v>
      </c>
      <c r="E69" s="648" t="s">
        <v>13</v>
      </c>
      <c r="F69" s="648" t="s">
        <v>14</v>
      </c>
      <c r="G69" s="648" t="s">
        <v>30</v>
      </c>
      <c r="H69" s="662"/>
      <c r="I69" s="639"/>
    </row>
    <row r="70" spans="1:12" ht="30">
      <c r="A70" s="63" t="s">
        <v>213</v>
      </c>
      <c r="B70" s="65" t="s">
        <v>214</v>
      </c>
      <c r="C70" s="66">
        <v>12910</v>
      </c>
      <c r="D70" s="620">
        <v>14000</v>
      </c>
      <c r="E70" s="762"/>
      <c r="F70" s="763"/>
      <c r="G70" s="763"/>
      <c r="H70" s="662"/>
      <c r="I70" s="639"/>
    </row>
    <row r="71" spans="1:12" ht="15" customHeight="1">
      <c r="A71" s="63" t="s">
        <v>215</v>
      </c>
      <c r="B71" s="65" t="s">
        <v>62</v>
      </c>
      <c r="C71" s="67">
        <v>89</v>
      </c>
      <c r="D71" s="67">
        <v>89</v>
      </c>
      <c r="E71" s="762"/>
      <c r="F71" s="763"/>
      <c r="G71" s="763"/>
      <c r="H71" s="662"/>
      <c r="I71" s="639"/>
    </row>
    <row r="72" spans="1:12" ht="15" customHeight="1">
      <c r="A72" s="63" t="s">
        <v>211</v>
      </c>
      <c r="B72" s="65" t="s">
        <v>214</v>
      </c>
      <c r="C72" s="67">
        <v>12804</v>
      </c>
      <c r="D72" s="67">
        <v>9800</v>
      </c>
      <c r="E72" s="762"/>
      <c r="F72" s="763"/>
      <c r="G72" s="763"/>
      <c r="H72" s="662"/>
      <c r="I72" s="639"/>
    </row>
    <row r="73" spans="1:12" ht="19.5" customHeight="1">
      <c r="A73" s="63" t="s">
        <v>451</v>
      </c>
      <c r="B73" s="65" t="s">
        <v>452</v>
      </c>
      <c r="C73" s="67"/>
      <c r="D73" s="67"/>
      <c r="E73" s="762">
        <v>1</v>
      </c>
      <c r="F73" s="763"/>
      <c r="G73" s="763"/>
      <c r="H73" s="662"/>
      <c r="I73" s="639"/>
    </row>
    <row r="74" spans="1:12" ht="19.5" customHeight="1">
      <c r="A74" s="663"/>
      <c r="B74" s="664"/>
      <c r="C74" s="665"/>
      <c r="D74" s="665"/>
      <c r="E74" s="665"/>
      <c r="F74" s="665"/>
      <c r="G74" s="665"/>
      <c r="H74" s="662"/>
      <c r="I74" s="639"/>
    </row>
    <row r="75" spans="1:12" ht="25.5">
      <c r="A75" s="1003" t="s">
        <v>22</v>
      </c>
      <c r="B75" s="1003" t="s">
        <v>7</v>
      </c>
      <c r="C75" s="661" t="s">
        <v>8</v>
      </c>
      <c r="D75" s="661" t="s">
        <v>9</v>
      </c>
      <c r="E75" s="1003" t="s">
        <v>10</v>
      </c>
      <c r="F75" s="1003"/>
      <c r="G75" s="1003"/>
      <c r="H75" s="662"/>
      <c r="I75" s="638"/>
      <c r="J75" s="638"/>
      <c r="K75" s="638"/>
      <c r="L75" s="638"/>
    </row>
    <row r="76" spans="1:12" ht="18" customHeight="1">
      <c r="A76" s="1003"/>
      <c r="B76" s="1003"/>
      <c r="C76" s="648" t="s">
        <v>11</v>
      </c>
      <c r="D76" s="648" t="s">
        <v>12</v>
      </c>
      <c r="E76" s="648" t="s">
        <v>13</v>
      </c>
      <c r="F76" s="648" t="s">
        <v>14</v>
      </c>
      <c r="G76" s="648" t="s">
        <v>30</v>
      </c>
      <c r="H76" s="637"/>
      <c r="I76" s="638"/>
      <c r="J76" s="638"/>
      <c r="K76" s="638"/>
      <c r="L76" s="638"/>
    </row>
    <row r="77" spans="1:12" ht="23.25" customHeight="1">
      <c r="A77" s="764" t="s">
        <v>17</v>
      </c>
      <c r="B77" s="648" t="s">
        <v>16</v>
      </c>
      <c r="C77" s="651">
        <v>509432</v>
      </c>
      <c r="D77" s="651">
        <v>525287</v>
      </c>
      <c r="E77" s="651">
        <f>473.4</f>
        <v>473.4</v>
      </c>
      <c r="F77" s="651"/>
      <c r="G77" s="651"/>
      <c r="H77" s="637"/>
      <c r="I77" s="638"/>
      <c r="J77" s="638"/>
      <c r="K77" s="638"/>
      <c r="L77" s="638"/>
    </row>
    <row r="78" spans="1:12" ht="32.25" customHeight="1">
      <c r="A78" s="652" t="s">
        <v>23</v>
      </c>
      <c r="B78" s="653" t="s">
        <v>16</v>
      </c>
      <c r="C78" s="654">
        <f>SUM(C77)</f>
        <v>509432</v>
      </c>
      <c r="D78" s="654">
        <f>SUM(D77)</f>
        <v>525287</v>
      </c>
      <c r="E78" s="654">
        <f>SUM(E77)</f>
        <v>473.4</v>
      </c>
      <c r="F78" s="654">
        <f>SUM(F77)</f>
        <v>0</v>
      </c>
      <c r="G78" s="654">
        <f>SUM(G77)</f>
        <v>0</v>
      </c>
      <c r="H78" s="637"/>
      <c r="I78" s="638"/>
      <c r="J78" s="760"/>
      <c r="K78" s="760"/>
      <c r="L78" s="760"/>
    </row>
    <row r="80" spans="1:12">
      <c r="E80" s="657"/>
    </row>
  </sheetData>
  <mergeCells count="43">
    <mergeCell ref="B58:B59"/>
    <mergeCell ref="A75:A76"/>
    <mergeCell ref="B75:B76"/>
    <mergeCell ref="E75:G75"/>
    <mergeCell ref="A63:G63"/>
    <mergeCell ref="A65:G65"/>
    <mergeCell ref="A66:G66"/>
    <mergeCell ref="A67:G67"/>
    <mergeCell ref="A68:A69"/>
    <mergeCell ref="B68:B69"/>
    <mergeCell ref="E68:G68"/>
    <mergeCell ref="E58:G58"/>
    <mergeCell ref="A58:A59"/>
    <mergeCell ref="A48:G48"/>
    <mergeCell ref="A49:A50"/>
    <mergeCell ref="A24:G24"/>
    <mergeCell ref="A25:G25"/>
    <mergeCell ref="A36:G36"/>
    <mergeCell ref="A39:A40"/>
    <mergeCell ref="B39:B40"/>
    <mergeCell ref="E39:G39"/>
    <mergeCell ref="A37:G37"/>
    <mergeCell ref="A38:G38"/>
    <mergeCell ref="B49:B50"/>
    <mergeCell ref="E49:G49"/>
    <mergeCell ref="A46:G46"/>
    <mergeCell ref="A44:H44"/>
    <mergeCell ref="D9:G9"/>
    <mergeCell ref="D10:G10"/>
    <mergeCell ref="D11:G11"/>
    <mergeCell ref="A35:G35"/>
    <mergeCell ref="D15:G15"/>
    <mergeCell ref="D16:G16"/>
    <mergeCell ref="D17:G17"/>
    <mergeCell ref="D18:G18"/>
    <mergeCell ref="A27:G27"/>
    <mergeCell ref="A28:G28"/>
    <mergeCell ref="A29:G29"/>
    <mergeCell ref="A31:G31"/>
    <mergeCell ref="A32:G32"/>
    <mergeCell ref="D12:G12"/>
    <mergeCell ref="A22:G22"/>
    <mergeCell ref="A23:G23"/>
  </mergeCells>
  <printOptions horizontalCentered="1"/>
  <pageMargins left="0.39370078740157483" right="0.39370078740157483" top="0.39370078740157483" bottom="0.39370078740157483" header="0.19685039370078741" footer="0.19685039370078741"/>
  <pageSetup paperSize="9" scale="94" fitToHeight="0" orientation="landscape" r:id="rId1"/>
  <headerFooter alignWithMargins="0"/>
  <rowBreaks count="2" manualBreakCount="2">
    <brk id="30" max="6" man="1"/>
    <brk id="5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T73"/>
  <sheetViews>
    <sheetView view="pageBreakPreview" topLeftCell="A50" zoomScaleSheetLayoutView="100" workbookViewId="0">
      <selection activeCell="A29" sqref="A29:A30"/>
    </sheetView>
  </sheetViews>
  <sheetFormatPr defaultColWidth="6.140625" defaultRowHeight="15"/>
  <cols>
    <col min="1" max="1" width="38.5703125" style="119" customWidth="1"/>
    <col min="2" max="2" width="13.140625" style="119" customWidth="1"/>
    <col min="3" max="7" width="16.140625" style="85" customWidth="1"/>
    <col min="8" max="8" width="7.42578125" style="88" customWidth="1"/>
    <col min="9" max="9" width="7.5703125" style="85" customWidth="1"/>
    <col min="10" max="11" width="9" style="85" customWidth="1"/>
    <col min="12" max="12" width="9.42578125" style="85" customWidth="1"/>
    <col min="13" max="256" width="6.140625" style="85"/>
    <col min="257" max="257" width="38.5703125" style="85" customWidth="1"/>
    <col min="258" max="258" width="13.140625" style="85" customWidth="1"/>
    <col min="259" max="263" width="16.140625" style="85" customWidth="1"/>
    <col min="264" max="264" width="7.42578125" style="85" customWidth="1"/>
    <col min="265" max="265" width="7.5703125" style="85" customWidth="1"/>
    <col min="266" max="267" width="9" style="85" customWidth="1"/>
    <col min="268" max="268" width="9.42578125" style="85" customWidth="1"/>
    <col min="269" max="512" width="6.140625" style="85"/>
    <col min="513" max="513" width="38.5703125" style="85" customWidth="1"/>
    <col min="514" max="514" width="13.140625" style="85" customWidth="1"/>
    <col min="515" max="519" width="16.140625" style="85" customWidth="1"/>
    <col min="520" max="520" width="7.42578125" style="85" customWidth="1"/>
    <col min="521" max="521" width="7.5703125" style="85" customWidth="1"/>
    <col min="522" max="523" width="9" style="85" customWidth="1"/>
    <col min="524" max="524" width="9.42578125" style="85" customWidth="1"/>
    <col min="525" max="768" width="6.140625" style="85"/>
    <col min="769" max="769" width="38.5703125" style="85" customWidth="1"/>
    <col min="770" max="770" width="13.140625" style="85" customWidth="1"/>
    <col min="771" max="775" width="16.140625" style="85" customWidth="1"/>
    <col min="776" max="776" width="7.42578125" style="85" customWidth="1"/>
    <col min="777" max="777" width="7.5703125" style="85" customWidth="1"/>
    <col min="778" max="779" width="9" style="85" customWidth="1"/>
    <col min="780" max="780" width="9.42578125" style="85" customWidth="1"/>
    <col min="781" max="1024" width="6.140625" style="85"/>
    <col min="1025" max="1025" width="38.5703125" style="85" customWidth="1"/>
    <col min="1026" max="1026" width="13.140625" style="85" customWidth="1"/>
    <col min="1027" max="1031" width="16.140625" style="85" customWidth="1"/>
    <col min="1032" max="1032" width="7.42578125" style="85" customWidth="1"/>
    <col min="1033" max="1033" width="7.5703125" style="85" customWidth="1"/>
    <col min="1034" max="1035" width="9" style="85" customWidth="1"/>
    <col min="1036" max="1036" width="9.42578125" style="85" customWidth="1"/>
    <col min="1037" max="1280" width="6.140625" style="85"/>
    <col min="1281" max="1281" width="38.5703125" style="85" customWidth="1"/>
    <col min="1282" max="1282" width="13.140625" style="85" customWidth="1"/>
    <col min="1283" max="1287" width="16.140625" style="85" customWidth="1"/>
    <col min="1288" max="1288" width="7.42578125" style="85" customWidth="1"/>
    <col min="1289" max="1289" width="7.5703125" style="85" customWidth="1"/>
    <col min="1290" max="1291" width="9" style="85" customWidth="1"/>
    <col min="1292" max="1292" width="9.42578125" style="85" customWidth="1"/>
    <col min="1293" max="1536" width="6.140625" style="85"/>
    <col min="1537" max="1537" width="38.5703125" style="85" customWidth="1"/>
    <col min="1538" max="1538" width="13.140625" style="85" customWidth="1"/>
    <col min="1539" max="1543" width="16.140625" style="85" customWidth="1"/>
    <col min="1544" max="1544" width="7.42578125" style="85" customWidth="1"/>
    <col min="1545" max="1545" width="7.5703125" style="85" customWidth="1"/>
    <col min="1546" max="1547" width="9" style="85" customWidth="1"/>
    <col min="1548" max="1548" width="9.42578125" style="85" customWidth="1"/>
    <col min="1549" max="1792" width="6.140625" style="85"/>
    <col min="1793" max="1793" width="38.5703125" style="85" customWidth="1"/>
    <col min="1794" max="1794" width="13.140625" style="85" customWidth="1"/>
    <col min="1795" max="1799" width="16.140625" style="85" customWidth="1"/>
    <col min="1800" max="1800" width="7.42578125" style="85" customWidth="1"/>
    <col min="1801" max="1801" width="7.5703125" style="85" customWidth="1"/>
    <col min="1802" max="1803" width="9" style="85" customWidth="1"/>
    <col min="1804" max="1804" width="9.42578125" style="85" customWidth="1"/>
    <col min="1805" max="2048" width="6.140625" style="85"/>
    <col min="2049" max="2049" width="38.5703125" style="85" customWidth="1"/>
    <col min="2050" max="2050" width="13.140625" style="85" customWidth="1"/>
    <col min="2051" max="2055" width="16.140625" style="85" customWidth="1"/>
    <col min="2056" max="2056" width="7.42578125" style="85" customWidth="1"/>
    <col min="2057" max="2057" width="7.5703125" style="85" customWidth="1"/>
    <col min="2058" max="2059" width="9" style="85" customWidth="1"/>
    <col min="2060" max="2060" width="9.42578125" style="85" customWidth="1"/>
    <col min="2061" max="2304" width="6.140625" style="85"/>
    <col min="2305" max="2305" width="38.5703125" style="85" customWidth="1"/>
    <col min="2306" max="2306" width="13.140625" style="85" customWidth="1"/>
    <col min="2307" max="2311" width="16.140625" style="85" customWidth="1"/>
    <col min="2312" max="2312" width="7.42578125" style="85" customWidth="1"/>
    <col min="2313" max="2313" width="7.5703125" style="85" customWidth="1"/>
    <col min="2314" max="2315" width="9" style="85" customWidth="1"/>
    <col min="2316" max="2316" width="9.42578125" style="85" customWidth="1"/>
    <col min="2317" max="2560" width="6.140625" style="85"/>
    <col min="2561" max="2561" width="38.5703125" style="85" customWidth="1"/>
    <col min="2562" max="2562" width="13.140625" style="85" customWidth="1"/>
    <col min="2563" max="2567" width="16.140625" style="85" customWidth="1"/>
    <col min="2568" max="2568" width="7.42578125" style="85" customWidth="1"/>
    <col min="2569" max="2569" width="7.5703125" style="85" customWidth="1"/>
    <col min="2570" max="2571" width="9" style="85" customWidth="1"/>
    <col min="2572" max="2572" width="9.42578125" style="85" customWidth="1"/>
    <col min="2573" max="2816" width="6.140625" style="85"/>
    <col min="2817" max="2817" width="38.5703125" style="85" customWidth="1"/>
    <col min="2818" max="2818" width="13.140625" style="85" customWidth="1"/>
    <col min="2819" max="2823" width="16.140625" style="85" customWidth="1"/>
    <col min="2824" max="2824" width="7.42578125" style="85" customWidth="1"/>
    <col min="2825" max="2825" width="7.5703125" style="85" customWidth="1"/>
    <col min="2826" max="2827" width="9" style="85" customWidth="1"/>
    <col min="2828" max="2828" width="9.42578125" style="85" customWidth="1"/>
    <col min="2829" max="3072" width="6.140625" style="85"/>
    <col min="3073" max="3073" width="38.5703125" style="85" customWidth="1"/>
    <col min="3074" max="3074" width="13.140625" style="85" customWidth="1"/>
    <col min="3075" max="3079" width="16.140625" style="85" customWidth="1"/>
    <col min="3080" max="3080" width="7.42578125" style="85" customWidth="1"/>
    <col min="3081" max="3081" width="7.5703125" style="85" customWidth="1"/>
    <col min="3082" max="3083" width="9" style="85" customWidth="1"/>
    <col min="3084" max="3084" width="9.42578125" style="85" customWidth="1"/>
    <col min="3085" max="3328" width="6.140625" style="85"/>
    <col min="3329" max="3329" width="38.5703125" style="85" customWidth="1"/>
    <col min="3330" max="3330" width="13.140625" style="85" customWidth="1"/>
    <col min="3331" max="3335" width="16.140625" style="85" customWidth="1"/>
    <col min="3336" max="3336" width="7.42578125" style="85" customWidth="1"/>
    <col min="3337" max="3337" width="7.5703125" style="85" customWidth="1"/>
    <col min="3338" max="3339" width="9" style="85" customWidth="1"/>
    <col min="3340" max="3340" width="9.42578125" style="85" customWidth="1"/>
    <col min="3341" max="3584" width="6.140625" style="85"/>
    <col min="3585" max="3585" width="38.5703125" style="85" customWidth="1"/>
    <col min="3586" max="3586" width="13.140625" style="85" customWidth="1"/>
    <col min="3587" max="3591" width="16.140625" style="85" customWidth="1"/>
    <col min="3592" max="3592" width="7.42578125" style="85" customWidth="1"/>
    <col min="3593" max="3593" width="7.5703125" style="85" customWidth="1"/>
    <col min="3594" max="3595" width="9" style="85" customWidth="1"/>
    <col min="3596" max="3596" width="9.42578125" style="85" customWidth="1"/>
    <col min="3597" max="3840" width="6.140625" style="85"/>
    <col min="3841" max="3841" width="38.5703125" style="85" customWidth="1"/>
    <col min="3842" max="3842" width="13.140625" style="85" customWidth="1"/>
    <col min="3843" max="3847" width="16.140625" style="85" customWidth="1"/>
    <col min="3848" max="3848" width="7.42578125" style="85" customWidth="1"/>
    <col min="3849" max="3849" width="7.5703125" style="85" customWidth="1"/>
    <col min="3850" max="3851" width="9" style="85" customWidth="1"/>
    <col min="3852" max="3852" width="9.42578125" style="85" customWidth="1"/>
    <col min="3853" max="4096" width="6.140625" style="85"/>
    <col min="4097" max="4097" width="38.5703125" style="85" customWidth="1"/>
    <col min="4098" max="4098" width="13.140625" style="85" customWidth="1"/>
    <col min="4099" max="4103" width="16.140625" style="85" customWidth="1"/>
    <col min="4104" max="4104" width="7.42578125" style="85" customWidth="1"/>
    <col min="4105" max="4105" width="7.5703125" style="85" customWidth="1"/>
    <col min="4106" max="4107" width="9" style="85" customWidth="1"/>
    <col min="4108" max="4108" width="9.42578125" style="85" customWidth="1"/>
    <col min="4109" max="4352" width="6.140625" style="85"/>
    <col min="4353" max="4353" width="38.5703125" style="85" customWidth="1"/>
    <col min="4354" max="4354" width="13.140625" style="85" customWidth="1"/>
    <col min="4355" max="4359" width="16.140625" style="85" customWidth="1"/>
    <col min="4360" max="4360" width="7.42578125" style="85" customWidth="1"/>
    <col min="4361" max="4361" width="7.5703125" style="85" customWidth="1"/>
    <col min="4362" max="4363" width="9" style="85" customWidth="1"/>
    <col min="4364" max="4364" width="9.42578125" style="85" customWidth="1"/>
    <col min="4365" max="4608" width="6.140625" style="85"/>
    <col min="4609" max="4609" width="38.5703125" style="85" customWidth="1"/>
    <col min="4610" max="4610" width="13.140625" style="85" customWidth="1"/>
    <col min="4611" max="4615" width="16.140625" style="85" customWidth="1"/>
    <col min="4616" max="4616" width="7.42578125" style="85" customWidth="1"/>
    <col min="4617" max="4617" width="7.5703125" style="85" customWidth="1"/>
    <col min="4618" max="4619" width="9" style="85" customWidth="1"/>
    <col min="4620" max="4620" width="9.42578125" style="85" customWidth="1"/>
    <col min="4621" max="4864" width="6.140625" style="85"/>
    <col min="4865" max="4865" width="38.5703125" style="85" customWidth="1"/>
    <col min="4866" max="4866" width="13.140625" style="85" customWidth="1"/>
    <col min="4867" max="4871" width="16.140625" style="85" customWidth="1"/>
    <col min="4872" max="4872" width="7.42578125" style="85" customWidth="1"/>
    <col min="4873" max="4873" width="7.5703125" style="85" customWidth="1"/>
    <col min="4874" max="4875" width="9" style="85" customWidth="1"/>
    <col min="4876" max="4876" width="9.42578125" style="85" customWidth="1"/>
    <col min="4877" max="5120" width="6.140625" style="85"/>
    <col min="5121" max="5121" width="38.5703125" style="85" customWidth="1"/>
    <col min="5122" max="5122" width="13.140625" style="85" customWidth="1"/>
    <col min="5123" max="5127" width="16.140625" style="85" customWidth="1"/>
    <col min="5128" max="5128" width="7.42578125" style="85" customWidth="1"/>
    <col min="5129" max="5129" width="7.5703125" style="85" customWidth="1"/>
    <col min="5130" max="5131" width="9" style="85" customWidth="1"/>
    <col min="5132" max="5132" width="9.42578125" style="85" customWidth="1"/>
    <col min="5133" max="5376" width="6.140625" style="85"/>
    <col min="5377" max="5377" width="38.5703125" style="85" customWidth="1"/>
    <col min="5378" max="5378" width="13.140625" style="85" customWidth="1"/>
    <col min="5379" max="5383" width="16.140625" style="85" customWidth="1"/>
    <col min="5384" max="5384" width="7.42578125" style="85" customWidth="1"/>
    <col min="5385" max="5385" width="7.5703125" style="85" customWidth="1"/>
    <col min="5386" max="5387" width="9" style="85" customWidth="1"/>
    <col min="5388" max="5388" width="9.42578125" style="85" customWidth="1"/>
    <col min="5389" max="5632" width="6.140625" style="85"/>
    <col min="5633" max="5633" width="38.5703125" style="85" customWidth="1"/>
    <col min="5634" max="5634" width="13.140625" style="85" customWidth="1"/>
    <col min="5635" max="5639" width="16.140625" style="85" customWidth="1"/>
    <col min="5640" max="5640" width="7.42578125" style="85" customWidth="1"/>
    <col min="5641" max="5641" width="7.5703125" style="85" customWidth="1"/>
    <col min="5642" max="5643" width="9" style="85" customWidth="1"/>
    <col min="5644" max="5644" width="9.42578125" style="85" customWidth="1"/>
    <col min="5645" max="5888" width="6.140625" style="85"/>
    <col min="5889" max="5889" width="38.5703125" style="85" customWidth="1"/>
    <col min="5890" max="5890" width="13.140625" style="85" customWidth="1"/>
    <col min="5891" max="5895" width="16.140625" style="85" customWidth="1"/>
    <col min="5896" max="5896" width="7.42578125" style="85" customWidth="1"/>
    <col min="5897" max="5897" width="7.5703125" style="85" customWidth="1"/>
    <col min="5898" max="5899" width="9" style="85" customWidth="1"/>
    <col min="5900" max="5900" width="9.42578125" style="85" customWidth="1"/>
    <col min="5901" max="6144" width="6.140625" style="85"/>
    <col min="6145" max="6145" width="38.5703125" style="85" customWidth="1"/>
    <col min="6146" max="6146" width="13.140625" style="85" customWidth="1"/>
    <col min="6147" max="6151" width="16.140625" style="85" customWidth="1"/>
    <col min="6152" max="6152" width="7.42578125" style="85" customWidth="1"/>
    <col min="6153" max="6153" width="7.5703125" style="85" customWidth="1"/>
    <col min="6154" max="6155" width="9" style="85" customWidth="1"/>
    <col min="6156" max="6156" width="9.42578125" style="85" customWidth="1"/>
    <col min="6157" max="6400" width="6.140625" style="85"/>
    <col min="6401" max="6401" width="38.5703125" style="85" customWidth="1"/>
    <col min="6402" max="6402" width="13.140625" style="85" customWidth="1"/>
    <col min="6403" max="6407" width="16.140625" style="85" customWidth="1"/>
    <col min="6408" max="6408" width="7.42578125" style="85" customWidth="1"/>
    <col min="6409" max="6409" width="7.5703125" style="85" customWidth="1"/>
    <col min="6410" max="6411" width="9" style="85" customWidth="1"/>
    <col min="6412" max="6412" width="9.42578125" style="85" customWidth="1"/>
    <col min="6413" max="6656" width="6.140625" style="85"/>
    <col min="6657" max="6657" width="38.5703125" style="85" customWidth="1"/>
    <col min="6658" max="6658" width="13.140625" style="85" customWidth="1"/>
    <col min="6659" max="6663" width="16.140625" style="85" customWidth="1"/>
    <col min="6664" max="6664" width="7.42578125" style="85" customWidth="1"/>
    <col min="6665" max="6665" width="7.5703125" style="85" customWidth="1"/>
    <col min="6666" max="6667" width="9" style="85" customWidth="1"/>
    <col min="6668" max="6668" width="9.42578125" style="85" customWidth="1"/>
    <col min="6669" max="6912" width="6.140625" style="85"/>
    <col min="6913" max="6913" width="38.5703125" style="85" customWidth="1"/>
    <col min="6914" max="6914" width="13.140625" style="85" customWidth="1"/>
    <col min="6915" max="6919" width="16.140625" style="85" customWidth="1"/>
    <col min="6920" max="6920" width="7.42578125" style="85" customWidth="1"/>
    <col min="6921" max="6921" width="7.5703125" style="85" customWidth="1"/>
    <col min="6922" max="6923" width="9" style="85" customWidth="1"/>
    <col min="6924" max="6924" width="9.42578125" style="85" customWidth="1"/>
    <col min="6925" max="7168" width="6.140625" style="85"/>
    <col min="7169" max="7169" width="38.5703125" style="85" customWidth="1"/>
    <col min="7170" max="7170" width="13.140625" style="85" customWidth="1"/>
    <col min="7171" max="7175" width="16.140625" style="85" customWidth="1"/>
    <col min="7176" max="7176" width="7.42578125" style="85" customWidth="1"/>
    <col min="7177" max="7177" width="7.5703125" style="85" customWidth="1"/>
    <col min="7178" max="7179" width="9" style="85" customWidth="1"/>
    <col min="7180" max="7180" width="9.42578125" style="85" customWidth="1"/>
    <col min="7181" max="7424" width="6.140625" style="85"/>
    <col min="7425" max="7425" width="38.5703125" style="85" customWidth="1"/>
    <col min="7426" max="7426" width="13.140625" style="85" customWidth="1"/>
    <col min="7427" max="7431" width="16.140625" style="85" customWidth="1"/>
    <col min="7432" max="7432" width="7.42578125" style="85" customWidth="1"/>
    <col min="7433" max="7433" width="7.5703125" style="85" customWidth="1"/>
    <col min="7434" max="7435" width="9" style="85" customWidth="1"/>
    <col min="7436" max="7436" width="9.42578125" style="85" customWidth="1"/>
    <col min="7437" max="7680" width="6.140625" style="85"/>
    <col min="7681" max="7681" width="38.5703125" style="85" customWidth="1"/>
    <col min="7682" max="7682" width="13.140625" style="85" customWidth="1"/>
    <col min="7683" max="7687" width="16.140625" style="85" customWidth="1"/>
    <col min="7688" max="7688" width="7.42578125" style="85" customWidth="1"/>
    <col min="7689" max="7689" width="7.5703125" style="85" customWidth="1"/>
    <col min="7690" max="7691" width="9" style="85" customWidth="1"/>
    <col min="7692" max="7692" width="9.42578125" style="85" customWidth="1"/>
    <col min="7693" max="7936" width="6.140625" style="85"/>
    <col min="7937" max="7937" width="38.5703125" style="85" customWidth="1"/>
    <col min="7938" max="7938" width="13.140625" style="85" customWidth="1"/>
    <col min="7939" max="7943" width="16.140625" style="85" customWidth="1"/>
    <col min="7944" max="7944" width="7.42578125" style="85" customWidth="1"/>
    <col min="7945" max="7945" width="7.5703125" style="85" customWidth="1"/>
    <col min="7946" max="7947" width="9" style="85" customWidth="1"/>
    <col min="7948" max="7948" width="9.42578125" style="85" customWidth="1"/>
    <col min="7949" max="8192" width="6.140625" style="85"/>
    <col min="8193" max="8193" width="38.5703125" style="85" customWidth="1"/>
    <col min="8194" max="8194" width="13.140625" style="85" customWidth="1"/>
    <col min="8195" max="8199" width="16.140625" style="85" customWidth="1"/>
    <col min="8200" max="8200" width="7.42578125" style="85" customWidth="1"/>
    <col min="8201" max="8201" width="7.5703125" style="85" customWidth="1"/>
    <col min="8202" max="8203" width="9" style="85" customWidth="1"/>
    <col min="8204" max="8204" width="9.42578125" style="85" customWidth="1"/>
    <col min="8205" max="8448" width="6.140625" style="85"/>
    <col min="8449" max="8449" width="38.5703125" style="85" customWidth="1"/>
    <col min="8450" max="8450" width="13.140625" style="85" customWidth="1"/>
    <col min="8451" max="8455" width="16.140625" style="85" customWidth="1"/>
    <col min="8456" max="8456" width="7.42578125" style="85" customWidth="1"/>
    <col min="8457" max="8457" width="7.5703125" style="85" customWidth="1"/>
    <col min="8458" max="8459" width="9" style="85" customWidth="1"/>
    <col min="8460" max="8460" width="9.42578125" style="85" customWidth="1"/>
    <col min="8461" max="8704" width="6.140625" style="85"/>
    <col min="8705" max="8705" width="38.5703125" style="85" customWidth="1"/>
    <col min="8706" max="8706" width="13.140625" style="85" customWidth="1"/>
    <col min="8707" max="8711" width="16.140625" style="85" customWidth="1"/>
    <col min="8712" max="8712" width="7.42578125" style="85" customWidth="1"/>
    <col min="8713" max="8713" width="7.5703125" style="85" customWidth="1"/>
    <col min="8714" max="8715" width="9" style="85" customWidth="1"/>
    <col min="8716" max="8716" width="9.42578125" style="85" customWidth="1"/>
    <col min="8717" max="8960" width="6.140625" style="85"/>
    <col min="8961" max="8961" width="38.5703125" style="85" customWidth="1"/>
    <col min="8962" max="8962" width="13.140625" style="85" customWidth="1"/>
    <col min="8963" max="8967" width="16.140625" style="85" customWidth="1"/>
    <col min="8968" max="8968" width="7.42578125" style="85" customWidth="1"/>
    <col min="8969" max="8969" width="7.5703125" style="85" customWidth="1"/>
    <col min="8970" max="8971" width="9" style="85" customWidth="1"/>
    <col min="8972" max="8972" width="9.42578125" style="85" customWidth="1"/>
    <col min="8973" max="9216" width="6.140625" style="85"/>
    <col min="9217" max="9217" width="38.5703125" style="85" customWidth="1"/>
    <col min="9218" max="9218" width="13.140625" style="85" customWidth="1"/>
    <col min="9219" max="9223" width="16.140625" style="85" customWidth="1"/>
    <col min="9224" max="9224" width="7.42578125" style="85" customWidth="1"/>
    <col min="9225" max="9225" width="7.5703125" style="85" customWidth="1"/>
    <col min="9226" max="9227" width="9" style="85" customWidth="1"/>
    <col min="9228" max="9228" width="9.42578125" style="85" customWidth="1"/>
    <col min="9229" max="9472" width="6.140625" style="85"/>
    <col min="9473" max="9473" width="38.5703125" style="85" customWidth="1"/>
    <col min="9474" max="9474" width="13.140625" style="85" customWidth="1"/>
    <col min="9475" max="9479" width="16.140625" style="85" customWidth="1"/>
    <col min="9480" max="9480" width="7.42578125" style="85" customWidth="1"/>
    <col min="9481" max="9481" width="7.5703125" style="85" customWidth="1"/>
    <col min="9482" max="9483" width="9" style="85" customWidth="1"/>
    <col min="9484" max="9484" width="9.42578125" style="85" customWidth="1"/>
    <col min="9485" max="9728" width="6.140625" style="85"/>
    <col min="9729" max="9729" width="38.5703125" style="85" customWidth="1"/>
    <col min="9730" max="9730" width="13.140625" style="85" customWidth="1"/>
    <col min="9731" max="9735" width="16.140625" style="85" customWidth="1"/>
    <col min="9736" max="9736" width="7.42578125" style="85" customWidth="1"/>
    <col min="9737" max="9737" width="7.5703125" style="85" customWidth="1"/>
    <col min="9738" max="9739" width="9" style="85" customWidth="1"/>
    <col min="9740" max="9740" width="9.42578125" style="85" customWidth="1"/>
    <col min="9741" max="9984" width="6.140625" style="85"/>
    <col min="9985" max="9985" width="38.5703125" style="85" customWidth="1"/>
    <col min="9986" max="9986" width="13.140625" style="85" customWidth="1"/>
    <col min="9987" max="9991" width="16.140625" style="85" customWidth="1"/>
    <col min="9992" max="9992" width="7.42578125" style="85" customWidth="1"/>
    <col min="9993" max="9993" width="7.5703125" style="85" customWidth="1"/>
    <col min="9994" max="9995" width="9" style="85" customWidth="1"/>
    <col min="9996" max="9996" width="9.42578125" style="85" customWidth="1"/>
    <col min="9997" max="10240" width="6.140625" style="85"/>
    <col min="10241" max="10241" width="38.5703125" style="85" customWidth="1"/>
    <col min="10242" max="10242" width="13.140625" style="85" customWidth="1"/>
    <col min="10243" max="10247" width="16.140625" style="85" customWidth="1"/>
    <col min="10248" max="10248" width="7.42578125" style="85" customWidth="1"/>
    <col min="10249" max="10249" width="7.5703125" style="85" customWidth="1"/>
    <col min="10250" max="10251" width="9" style="85" customWidth="1"/>
    <col min="10252" max="10252" width="9.42578125" style="85" customWidth="1"/>
    <col min="10253" max="10496" width="6.140625" style="85"/>
    <col min="10497" max="10497" width="38.5703125" style="85" customWidth="1"/>
    <col min="10498" max="10498" width="13.140625" style="85" customWidth="1"/>
    <col min="10499" max="10503" width="16.140625" style="85" customWidth="1"/>
    <col min="10504" max="10504" width="7.42578125" style="85" customWidth="1"/>
    <col min="10505" max="10505" width="7.5703125" style="85" customWidth="1"/>
    <col min="10506" max="10507" width="9" style="85" customWidth="1"/>
    <col min="10508" max="10508" width="9.42578125" style="85" customWidth="1"/>
    <col min="10509" max="10752" width="6.140625" style="85"/>
    <col min="10753" max="10753" width="38.5703125" style="85" customWidth="1"/>
    <col min="10754" max="10754" width="13.140625" style="85" customWidth="1"/>
    <col min="10755" max="10759" width="16.140625" style="85" customWidth="1"/>
    <col min="10760" max="10760" width="7.42578125" style="85" customWidth="1"/>
    <col min="10761" max="10761" width="7.5703125" style="85" customWidth="1"/>
    <col min="10762" max="10763" width="9" style="85" customWidth="1"/>
    <col min="10764" max="10764" width="9.42578125" style="85" customWidth="1"/>
    <col min="10765" max="11008" width="6.140625" style="85"/>
    <col min="11009" max="11009" width="38.5703125" style="85" customWidth="1"/>
    <col min="11010" max="11010" width="13.140625" style="85" customWidth="1"/>
    <col min="11011" max="11015" width="16.140625" style="85" customWidth="1"/>
    <col min="11016" max="11016" width="7.42578125" style="85" customWidth="1"/>
    <col min="11017" max="11017" width="7.5703125" style="85" customWidth="1"/>
    <col min="11018" max="11019" width="9" style="85" customWidth="1"/>
    <col min="11020" max="11020" width="9.42578125" style="85" customWidth="1"/>
    <col min="11021" max="11264" width="6.140625" style="85"/>
    <col min="11265" max="11265" width="38.5703125" style="85" customWidth="1"/>
    <col min="11266" max="11266" width="13.140625" style="85" customWidth="1"/>
    <col min="11267" max="11271" width="16.140625" style="85" customWidth="1"/>
    <col min="11272" max="11272" width="7.42578125" style="85" customWidth="1"/>
    <col min="11273" max="11273" width="7.5703125" style="85" customWidth="1"/>
    <col min="11274" max="11275" width="9" style="85" customWidth="1"/>
    <col min="11276" max="11276" width="9.42578125" style="85" customWidth="1"/>
    <col min="11277" max="11520" width="6.140625" style="85"/>
    <col min="11521" max="11521" width="38.5703125" style="85" customWidth="1"/>
    <col min="11522" max="11522" width="13.140625" style="85" customWidth="1"/>
    <col min="11523" max="11527" width="16.140625" style="85" customWidth="1"/>
    <col min="11528" max="11528" width="7.42578125" style="85" customWidth="1"/>
    <col min="11529" max="11529" width="7.5703125" style="85" customWidth="1"/>
    <col min="11530" max="11531" width="9" style="85" customWidth="1"/>
    <col min="11532" max="11532" width="9.42578125" style="85" customWidth="1"/>
    <col min="11533" max="11776" width="6.140625" style="85"/>
    <col min="11777" max="11777" width="38.5703125" style="85" customWidth="1"/>
    <col min="11778" max="11778" width="13.140625" style="85" customWidth="1"/>
    <col min="11779" max="11783" width="16.140625" style="85" customWidth="1"/>
    <col min="11784" max="11784" width="7.42578125" style="85" customWidth="1"/>
    <col min="11785" max="11785" width="7.5703125" style="85" customWidth="1"/>
    <col min="11786" max="11787" width="9" style="85" customWidth="1"/>
    <col min="11788" max="11788" width="9.42578125" style="85" customWidth="1"/>
    <col min="11789" max="12032" width="6.140625" style="85"/>
    <col min="12033" max="12033" width="38.5703125" style="85" customWidth="1"/>
    <col min="12034" max="12034" width="13.140625" style="85" customWidth="1"/>
    <col min="12035" max="12039" width="16.140625" style="85" customWidth="1"/>
    <col min="12040" max="12040" width="7.42578125" style="85" customWidth="1"/>
    <col min="12041" max="12041" width="7.5703125" style="85" customWidth="1"/>
    <col min="12042" max="12043" width="9" style="85" customWidth="1"/>
    <col min="12044" max="12044" width="9.42578125" style="85" customWidth="1"/>
    <col min="12045" max="12288" width="6.140625" style="85"/>
    <col min="12289" max="12289" width="38.5703125" style="85" customWidth="1"/>
    <col min="12290" max="12290" width="13.140625" style="85" customWidth="1"/>
    <col min="12291" max="12295" width="16.140625" style="85" customWidth="1"/>
    <col min="12296" max="12296" width="7.42578125" style="85" customWidth="1"/>
    <col min="12297" max="12297" width="7.5703125" style="85" customWidth="1"/>
    <col min="12298" max="12299" width="9" style="85" customWidth="1"/>
    <col min="12300" max="12300" width="9.42578125" style="85" customWidth="1"/>
    <col min="12301" max="12544" width="6.140625" style="85"/>
    <col min="12545" max="12545" width="38.5703125" style="85" customWidth="1"/>
    <col min="12546" max="12546" width="13.140625" style="85" customWidth="1"/>
    <col min="12547" max="12551" width="16.140625" style="85" customWidth="1"/>
    <col min="12552" max="12552" width="7.42578125" style="85" customWidth="1"/>
    <col min="12553" max="12553" width="7.5703125" style="85" customWidth="1"/>
    <col min="12554" max="12555" width="9" style="85" customWidth="1"/>
    <col min="12556" max="12556" width="9.42578125" style="85" customWidth="1"/>
    <col min="12557" max="12800" width="6.140625" style="85"/>
    <col min="12801" max="12801" width="38.5703125" style="85" customWidth="1"/>
    <col min="12802" max="12802" width="13.140625" style="85" customWidth="1"/>
    <col min="12803" max="12807" width="16.140625" style="85" customWidth="1"/>
    <col min="12808" max="12808" width="7.42578125" style="85" customWidth="1"/>
    <col min="12809" max="12809" width="7.5703125" style="85" customWidth="1"/>
    <col min="12810" max="12811" width="9" style="85" customWidth="1"/>
    <col min="12812" max="12812" width="9.42578125" style="85" customWidth="1"/>
    <col min="12813" max="13056" width="6.140625" style="85"/>
    <col min="13057" max="13057" width="38.5703125" style="85" customWidth="1"/>
    <col min="13058" max="13058" width="13.140625" style="85" customWidth="1"/>
    <col min="13059" max="13063" width="16.140625" style="85" customWidth="1"/>
    <col min="13064" max="13064" width="7.42578125" style="85" customWidth="1"/>
    <col min="13065" max="13065" width="7.5703125" style="85" customWidth="1"/>
    <col min="13066" max="13067" width="9" style="85" customWidth="1"/>
    <col min="13068" max="13068" width="9.42578125" style="85" customWidth="1"/>
    <col min="13069" max="13312" width="6.140625" style="85"/>
    <col min="13313" max="13313" width="38.5703125" style="85" customWidth="1"/>
    <col min="13314" max="13314" width="13.140625" style="85" customWidth="1"/>
    <col min="13315" max="13319" width="16.140625" style="85" customWidth="1"/>
    <col min="13320" max="13320" width="7.42578125" style="85" customWidth="1"/>
    <col min="13321" max="13321" width="7.5703125" style="85" customWidth="1"/>
    <col min="13322" max="13323" width="9" style="85" customWidth="1"/>
    <col min="13324" max="13324" width="9.42578125" style="85" customWidth="1"/>
    <col min="13325" max="13568" width="6.140625" style="85"/>
    <col min="13569" max="13569" width="38.5703125" style="85" customWidth="1"/>
    <col min="13570" max="13570" width="13.140625" style="85" customWidth="1"/>
    <col min="13571" max="13575" width="16.140625" style="85" customWidth="1"/>
    <col min="13576" max="13576" width="7.42578125" style="85" customWidth="1"/>
    <col min="13577" max="13577" width="7.5703125" style="85" customWidth="1"/>
    <col min="13578" max="13579" width="9" style="85" customWidth="1"/>
    <col min="13580" max="13580" width="9.42578125" style="85" customWidth="1"/>
    <col min="13581" max="13824" width="6.140625" style="85"/>
    <col min="13825" max="13825" width="38.5703125" style="85" customWidth="1"/>
    <col min="13826" max="13826" width="13.140625" style="85" customWidth="1"/>
    <col min="13827" max="13831" width="16.140625" style="85" customWidth="1"/>
    <col min="13832" max="13832" width="7.42578125" style="85" customWidth="1"/>
    <col min="13833" max="13833" width="7.5703125" style="85" customWidth="1"/>
    <col min="13834" max="13835" width="9" style="85" customWidth="1"/>
    <col min="13836" max="13836" width="9.42578125" style="85" customWidth="1"/>
    <col min="13837" max="14080" width="6.140625" style="85"/>
    <col min="14081" max="14081" width="38.5703125" style="85" customWidth="1"/>
    <col min="14082" max="14082" width="13.140625" style="85" customWidth="1"/>
    <col min="14083" max="14087" width="16.140625" style="85" customWidth="1"/>
    <col min="14088" max="14088" width="7.42578125" style="85" customWidth="1"/>
    <col min="14089" max="14089" width="7.5703125" style="85" customWidth="1"/>
    <col min="14090" max="14091" width="9" style="85" customWidth="1"/>
    <col min="14092" max="14092" width="9.42578125" style="85" customWidth="1"/>
    <col min="14093" max="14336" width="6.140625" style="85"/>
    <col min="14337" max="14337" width="38.5703125" style="85" customWidth="1"/>
    <col min="14338" max="14338" width="13.140625" style="85" customWidth="1"/>
    <col min="14339" max="14343" width="16.140625" style="85" customWidth="1"/>
    <col min="14344" max="14344" width="7.42578125" style="85" customWidth="1"/>
    <col min="14345" max="14345" width="7.5703125" style="85" customWidth="1"/>
    <col min="14346" max="14347" width="9" style="85" customWidth="1"/>
    <col min="14348" max="14348" width="9.42578125" style="85" customWidth="1"/>
    <col min="14349" max="14592" width="6.140625" style="85"/>
    <col min="14593" max="14593" width="38.5703125" style="85" customWidth="1"/>
    <col min="14594" max="14594" width="13.140625" style="85" customWidth="1"/>
    <col min="14595" max="14599" width="16.140625" style="85" customWidth="1"/>
    <col min="14600" max="14600" width="7.42578125" style="85" customWidth="1"/>
    <col min="14601" max="14601" width="7.5703125" style="85" customWidth="1"/>
    <col min="14602" max="14603" width="9" style="85" customWidth="1"/>
    <col min="14604" max="14604" width="9.42578125" style="85" customWidth="1"/>
    <col min="14605" max="14848" width="6.140625" style="85"/>
    <col min="14849" max="14849" width="38.5703125" style="85" customWidth="1"/>
    <col min="14850" max="14850" width="13.140625" style="85" customWidth="1"/>
    <col min="14851" max="14855" width="16.140625" style="85" customWidth="1"/>
    <col min="14856" max="14856" width="7.42578125" style="85" customWidth="1"/>
    <col min="14857" max="14857" width="7.5703125" style="85" customWidth="1"/>
    <col min="14858" max="14859" width="9" style="85" customWidth="1"/>
    <col min="14860" max="14860" width="9.42578125" style="85" customWidth="1"/>
    <col min="14861" max="15104" width="6.140625" style="85"/>
    <col min="15105" max="15105" width="38.5703125" style="85" customWidth="1"/>
    <col min="15106" max="15106" width="13.140625" style="85" customWidth="1"/>
    <col min="15107" max="15111" width="16.140625" style="85" customWidth="1"/>
    <col min="15112" max="15112" width="7.42578125" style="85" customWidth="1"/>
    <col min="15113" max="15113" width="7.5703125" style="85" customWidth="1"/>
    <col min="15114" max="15115" width="9" style="85" customWidth="1"/>
    <col min="15116" max="15116" width="9.42578125" style="85" customWidth="1"/>
    <col min="15117" max="15360" width="6.140625" style="85"/>
    <col min="15361" max="15361" width="38.5703125" style="85" customWidth="1"/>
    <col min="15362" max="15362" width="13.140625" style="85" customWidth="1"/>
    <col min="15363" max="15367" width="16.140625" style="85" customWidth="1"/>
    <col min="15368" max="15368" width="7.42578125" style="85" customWidth="1"/>
    <col min="15369" max="15369" width="7.5703125" style="85" customWidth="1"/>
    <col min="15370" max="15371" width="9" style="85" customWidth="1"/>
    <col min="15372" max="15372" width="9.42578125" style="85" customWidth="1"/>
    <col min="15373" max="15616" width="6.140625" style="85"/>
    <col min="15617" max="15617" width="38.5703125" style="85" customWidth="1"/>
    <col min="15618" max="15618" width="13.140625" style="85" customWidth="1"/>
    <col min="15619" max="15623" width="16.140625" style="85" customWidth="1"/>
    <col min="15624" max="15624" width="7.42578125" style="85" customWidth="1"/>
    <col min="15625" max="15625" width="7.5703125" style="85" customWidth="1"/>
    <col min="15626" max="15627" width="9" style="85" customWidth="1"/>
    <col min="15628" max="15628" width="9.42578125" style="85" customWidth="1"/>
    <col min="15629" max="15872" width="6.140625" style="85"/>
    <col min="15873" max="15873" width="38.5703125" style="85" customWidth="1"/>
    <col min="15874" max="15874" width="13.140625" style="85" customWidth="1"/>
    <col min="15875" max="15879" width="16.140625" style="85" customWidth="1"/>
    <col min="15880" max="15880" width="7.42578125" style="85" customWidth="1"/>
    <col min="15881" max="15881" width="7.5703125" style="85" customWidth="1"/>
    <col min="15882" max="15883" width="9" style="85" customWidth="1"/>
    <col min="15884" max="15884" width="9.42578125" style="85" customWidth="1"/>
    <col min="15885" max="16128" width="6.140625" style="85"/>
    <col min="16129" max="16129" width="38.5703125" style="85" customWidth="1"/>
    <col min="16130" max="16130" width="13.140625" style="85" customWidth="1"/>
    <col min="16131" max="16135" width="16.140625" style="85" customWidth="1"/>
    <col min="16136" max="16136" width="7.42578125" style="85" customWidth="1"/>
    <col min="16137" max="16137" width="7.5703125" style="85" customWidth="1"/>
    <col min="16138" max="16139" width="9" style="85" customWidth="1"/>
    <col min="16140" max="16140" width="9.42578125" style="85" customWidth="1"/>
    <col min="16141" max="16384" width="6.140625" style="85"/>
  </cols>
  <sheetData>
    <row r="1" spans="1:13" s="74" customFormat="1" ht="15.75">
      <c r="A1" s="72"/>
      <c r="B1" s="73"/>
      <c r="G1" s="75" t="s">
        <v>221</v>
      </c>
    </row>
    <row r="2" spans="1:13" s="74" customFormat="1" ht="12">
      <c r="A2" s="73"/>
      <c r="B2" s="73"/>
      <c r="G2" s="75" t="s">
        <v>222</v>
      </c>
    </row>
    <row r="3" spans="1:13" s="74" customFormat="1" ht="12">
      <c r="A3" s="73"/>
      <c r="B3" s="73"/>
      <c r="G3" s="75" t="s">
        <v>223</v>
      </c>
    </row>
    <row r="4" spans="1:13" s="74" customFormat="1" ht="13.5" customHeight="1">
      <c r="A4" s="73"/>
      <c r="B4" s="73"/>
      <c r="G4" s="75" t="s">
        <v>224</v>
      </c>
    </row>
    <row r="5" spans="1:13" s="74" customFormat="1" ht="13.5" customHeight="1">
      <c r="A5" s="73"/>
      <c r="B5" s="76"/>
      <c r="G5" s="75" t="s">
        <v>225</v>
      </c>
    </row>
    <row r="6" spans="1:13" s="80" customFormat="1" ht="13.5" customHeight="1">
      <c r="A6" s="77"/>
      <c r="B6" s="78"/>
      <c r="C6" s="79"/>
      <c r="D6" s="79"/>
      <c r="E6" s="79"/>
    </row>
    <row r="7" spans="1:13" s="80" customFormat="1">
      <c r="A7" s="77"/>
      <c r="B7" s="78"/>
      <c r="C7" s="79"/>
      <c r="D7" s="79"/>
      <c r="G7" s="81" t="s">
        <v>226</v>
      </c>
    </row>
    <row r="8" spans="1:13" s="80" customFormat="1" ht="13.5" customHeight="1">
      <c r="A8" s="77"/>
      <c r="B8" s="78"/>
      <c r="C8" s="82"/>
      <c r="E8" s="82"/>
      <c r="F8" s="79"/>
      <c r="G8" s="79"/>
    </row>
    <row r="9" spans="1:13" s="344" customFormat="1" ht="15.75">
      <c r="A9" s="345"/>
      <c r="B9" s="318"/>
      <c r="C9" s="346"/>
      <c r="D9" s="941" t="s">
        <v>436</v>
      </c>
      <c r="E9" s="941"/>
      <c r="F9" s="941"/>
      <c r="G9" s="941"/>
    </row>
    <row r="10" spans="1:13" s="4" customFormat="1" ht="15.75">
      <c r="D10" s="941" t="s">
        <v>227</v>
      </c>
      <c r="E10" s="941"/>
      <c r="F10" s="941"/>
      <c r="G10" s="941"/>
    </row>
    <row r="11" spans="1:13" s="4" customFormat="1" ht="15.75">
      <c r="D11" s="941" t="s">
        <v>228</v>
      </c>
      <c r="E11" s="941"/>
      <c r="F11" s="941"/>
      <c r="G11" s="941"/>
    </row>
    <row r="12" spans="1:13" s="4" customFormat="1" ht="15.75">
      <c r="D12" s="941" t="s">
        <v>481</v>
      </c>
      <c r="E12" s="941"/>
      <c r="F12" s="941"/>
      <c r="G12" s="941"/>
    </row>
    <row r="13" spans="1:13" s="84" customFormat="1" ht="26.25" customHeight="1"/>
    <row r="14" spans="1:13" ht="15.75">
      <c r="A14" s="1031" t="s">
        <v>2</v>
      </c>
      <c r="B14" s="1031"/>
      <c r="C14" s="1031"/>
      <c r="D14" s="1031"/>
      <c r="E14" s="1031"/>
      <c r="F14" s="1031"/>
      <c r="G14" s="1031"/>
      <c r="H14" s="1031"/>
      <c r="I14" s="1031"/>
      <c r="J14" s="1031"/>
      <c r="K14" s="1031"/>
      <c r="L14" s="1031"/>
      <c r="M14" s="1031"/>
    </row>
    <row r="15" spans="1:13" s="86" customFormat="1" ht="15.75">
      <c r="A15" s="1032" t="s">
        <v>229</v>
      </c>
      <c r="B15" s="1032"/>
      <c r="C15" s="1032"/>
      <c r="D15" s="1032"/>
      <c r="E15" s="1032"/>
      <c r="F15" s="1032"/>
      <c r="G15" s="1032"/>
      <c r="H15" s="1032"/>
      <c r="I15" s="1032"/>
      <c r="J15" s="1032"/>
      <c r="K15" s="1032"/>
      <c r="L15" s="1032"/>
      <c r="M15" s="1032"/>
    </row>
    <row r="16" spans="1:13" s="86" customFormat="1" ht="15.2" customHeight="1">
      <c r="A16" s="1033"/>
      <c r="B16" s="1033"/>
      <c r="C16" s="1033"/>
      <c r="D16" s="1033"/>
      <c r="E16" s="1033"/>
      <c r="F16" s="1033"/>
      <c r="G16" s="1033"/>
      <c r="H16" s="1033"/>
      <c r="I16" s="1033"/>
      <c r="J16" s="1033"/>
      <c r="K16" s="1033"/>
      <c r="L16" s="1033"/>
      <c r="M16" s="1033"/>
    </row>
    <row r="17" spans="1:13" ht="15.2" customHeight="1">
      <c r="A17" s="1031" t="s">
        <v>28</v>
      </c>
      <c r="B17" s="1031"/>
      <c r="C17" s="1031"/>
      <c r="D17" s="1031"/>
      <c r="E17" s="1031"/>
      <c r="F17" s="1031"/>
      <c r="G17" s="1031"/>
      <c r="H17" s="1031"/>
      <c r="I17" s="1031"/>
      <c r="J17" s="1031"/>
      <c r="K17" s="1031"/>
      <c r="L17" s="1031"/>
      <c r="M17" s="1031"/>
    </row>
    <row r="18" spans="1:13" ht="12.75" customHeight="1">
      <c r="A18" s="87"/>
      <c r="B18" s="87"/>
      <c r="C18" s="86"/>
      <c r="D18" s="86"/>
      <c r="E18" s="86"/>
      <c r="F18" s="86"/>
      <c r="G18" s="86"/>
    </row>
    <row r="19" spans="1:13" ht="15.75">
      <c r="A19" s="1024" t="s">
        <v>230</v>
      </c>
      <c r="B19" s="1024"/>
      <c r="C19" s="1024"/>
      <c r="D19" s="1024"/>
      <c r="E19" s="1024"/>
      <c r="F19" s="1024"/>
      <c r="G19" s="1024"/>
    </row>
    <row r="20" spans="1:13" s="86" customFormat="1" ht="25.15" customHeight="1">
      <c r="A20" s="1024" t="s">
        <v>466</v>
      </c>
      <c r="B20" s="1024"/>
      <c r="C20" s="1024"/>
      <c r="D20" s="1024"/>
      <c r="E20" s="1024"/>
      <c r="F20" s="1024"/>
      <c r="G20" s="1024"/>
      <c r="H20" s="89"/>
    </row>
    <row r="21" spans="1:13" s="86" customFormat="1" ht="81" customHeight="1">
      <c r="A21" s="1034" t="s">
        <v>135</v>
      </c>
      <c r="B21" s="1034"/>
      <c r="C21" s="1034"/>
      <c r="D21" s="1034"/>
      <c r="E21" s="1034"/>
      <c r="F21" s="1034"/>
      <c r="G21" s="1034"/>
      <c r="H21" s="90"/>
      <c r="I21" s="91"/>
      <c r="J21" s="91"/>
      <c r="K21" s="91"/>
    </row>
    <row r="22" spans="1:13" s="93" customFormat="1" ht="15.75">
      <c r="A22" s="92" t="s">
        <v>231</v>
      </c>
    </row>
    <row r="23" spans="1:13" s="94" customFormat="1" ht="15.75">
      <c r="A23" s="1030" t="s">
        <v>232</v>
      </c>
      <c r="B23" s="1030"/>
      <c r="C23" s="1030"/>
      <c r="D23" s="1030"/>
      <c r="E23" s="1030"/>
      <c r="F23" s="1030"/>
      <c r="G23" s="1030"/>
    </row>
    <row r="24" spans="1:13" s="94" customFormat="1" ht="29.85" customHeight="1">
      <c r="A24" s="1022" t="s">
        <v>233</v>
      </c>
      <c r="B24" s="1022"/>
      <c r="C24" s="1022"/>
      <c r="D24" s="1022"/>
      <c r="E24" s="1022"/>
      <c r="F24" s="1022"/>
      <c r="G24" s="1022"/>
    </row>
    <row r="25" spans="1:13" s="94" customFormat="1" ht="15.75">
      <c r="A25" s="84" t="s">
        <v>372</v>
      </c>
    </row>
    <row r="26" spans="1:13" s="86" customFormat="1" ht="15.75">
      <c r="A26" s="1022" t="s">
        <v>373</v>
      </c>
      <c r="B26" s="1022"/>
      <c r="C26" s="1022"/>
      <c r="D26" s="1022"/>
      <c r="E26" s="1022"/>
      <c r="F26" s="1022"/>
      <c r="G26" s="1022"/>
      <c r="H26" s="90"/>
      <c r="I26" s="91"/>
      <c r="J26" s="91"/>
      <c r="K26" s="91"/>
    </row>
    <row r="27" spans="1:13" ht="54.75" customHeight="1">
      <c r="A27" s="1024" t="s">
        <v>234</v>
      </c>
      <c r="B27" s="1024"/>
      <c r="C27" s="1024"/>
      <c r="D27" s="1024"/>
      <c r="E27" s="1024"/>
      <c r="F27" s="1024"/>
      <c r="G27" s="1024"/>
      <c r="H27" s="95"/>
      <c r="I27" s="96"/>
      <c r="J27" s="96"/>
      <c r="K27" s="96"/>
    </row>
    <row r="28" spans="1:13" s="94" customFormat="1" ht="15.75">
      <c r="A28" s="97" t="s">
        <v>235</v>
      </c>
      <c r="B28" s="98"/>
      <c r="C28" s="98"/>
      <c r="D28" s="98"/>
      <c r="E28" s="98"/>
      <c r="F28" s="98"/>
      <c r="G28" s="98"/>
    </row>
    <row r="29" spans="1:13" s="94" customFormat="1" ht="31.5">
      <c r="A29" s="1029" t="s">
        <v>236</v>
      </c>
      <c r="B29" s="1029" t="s">
        <v>7</v>
      </c>
      <c r="C29" s="99" t="s">
        <v>8</v>
      </c>
      <c r="D29" s="99" t="s">
        <v>9</v>
      </c>
      <c r="E29" s="1021" t="s">
        <v>10</v>
      </c>
      <c r="F29" s="1021"/>
      <c r="G29" s="1021"/>
    </row>
    <row r="30" spans="1:13" s="94" customFormat="1" ht="15.75">
      <c r="A30" s="1029"/>
      <c r="B30" s="1029"/>
      <c r="C30" s="99" t="s">
        <v>11</v>
      </c>
      <c r="D30" s="99" t="s">
        <v>12</v>
      </c>
      <c r="E30" s="99" t="s">
        <v>13</v>
      </c>
      <c r="F30" s="99" t="s">
        <v>14</v>
      </c>
      <c r="G30" s="99" t="s">
        <v>30</v>
      </c>
    </row>
    <row r="31" spans="1:13" s="94" customFormat="1" ht="84.75" customHeight="1">
      <c r="A31" s="911" t="s">
        <v>432</v>
      </c>
      <c r="B31" s="600" t="s">
        <v>62</v>
      </c>
      <c r="C31" s="600">
        <v>100</v>
      </c>
      <c r="D31" s="600">
        <v>100</v>
      </c>
      <c r="E31" s="600" t="s">
        <v>433</v>
      </c>
      <c r="F31" s="600" t="s">
        <v>433</v>
      </c>
      <c r="G31" s="600" t="s">
        <v>433</v>
      </c>
    </row>
    <row r="32" spans="1:13" s="94" customFormat="1" ht="63">
      <c r="A32" s="599" t="s">
        <v>434</v>
      </c>
      <c r="B32" s="600" t="s">
        <v>62</v>
      </c>
      <c r="C32" s="600">
        <v>100</v>
      </c>
      <c r="D32" s="600">
        <v>100</v>
      </c>
      <c r="E32" s="600" t="s">
        <v>433</v>
      </c>
      <c r="F32" s="600" t="s">
        <v>433</v>
      </c>
      <c r="G32" s="600" t="s">
        <v>433</v>
      </c>
    </row>
    <row r="33" spans="1:11" s="94" customFormat="1" ht="31.5">
      <c r="A33" s="599" t="s">
        <v>435</v>
      </c>
      <c r="B33" s="600" t="s">
        <v>62</v>
      </c>
      <c r="C33" s="600">
        <v>100</v>
      </c>
      <c r="D33" s="600">
        <v>100</v>
      </c>
      <c r="E33" s="600" t="s">
        <v>433</v>
      </c>
      <c r="F33" s="600" t="s">
        <v>433</v>
      </c>
      <c r="G33" s="600" t="s">
        <v>433</v>
      </c>
    </row>
    <row r="34" spans="1:11" ht="10.35" customHeight="1">
      <c r="A34" s="101"/>
      <c r="B34" s="1025"/>
      <c r="C34" s="1025"/>
      <c r="D34" s="1025"/>
      <c r="E34" s="1025"/>
      <c r="F34" s="1025"/>
      <c r="G34" s="1025"/>
      <c r="H34" s="95"/>
      <c r="I34" s="96"/>
      <c r="J34" s="96"/>
      <c r="K34" s="96"/>
    </row>
    <row r="35" spans="1:11" ht="47.45" customHeight="1">
      <c r="A35" s="1023" t="s">
        <v>237</v>
      </c>
      <c r="B35" s="1023"/>
      <c r="C35" s="1023"/>
      <c r="D35" s="1023"/>
      <c r="E35" s="1023"/>
      <c r="F35" s="1023"/>
      <c r="G35" s="1023"/>
    </row>
    <row r="36" spans="1:11" ht="25.5" customHeight="1">
      <c r="A36" s="1026" t="s">
        <v>5</v>
      </c>
      <c r="B36" s="1026"/>
      <c r="C36" s="1026"/>
      <c r="D36" s="1026"/>
      <c r="E36" s="1026"/>
      <c r="F36" s="1026"/>
      <c r="G36" s="1026"/>
      <c r="H36" s="85"/>
    </row>
    <row r="37" spans="1:11" ht="31.5" customHeight="1">
      <c r="A37" s="1021" t="s">
        <v>6</v>
      </c>
      <c r="B37" s="1021" t="s">
        <v>7</v>
      </c>
      <c r="C37" s="99" t="s">
        <v>8</v>
      </c>
      <c r="D37" s="99" t="s">
        <v>9</v>
      </c>
      <c r="E37" s="1021" t="s">
        <v>10</v>
      </c>
      <c r="F37" s="1021"/>
      <c r="G37" s="1021"/>
      <c r="H37" s="85"/>
    </row>
    <row r="38" spans="1:11" ht="17.25" customHeight="1">
      <c r="A38" s="1021"/>
      <c r="B38" s="1021"/>
      <c r="C38" s="99" t="s">
        <v>11</v>
      </c>
      <c r="D38" s="99" t="s">
        <v>12</v>
      </c>
      <c r="E38" s="99" t="s">
        <v>13</v>
      </c>
      <c r="F38" s="99" t="s">
        <v>14</v>
      </c>
      <c r="G38" s="99" t="s">
        <v>30</v>
      </c>
      <c r="H38" s="85"/>
    </row>
    <row r="39" spans="1:11" ht="33" customHeight="1">
      <c r="A39" s="102" t="s">
        <v>238</v>
      </c>
      <c r="B39" s="99" t="s">
        <v>16</v>
      </c>
      <c r="C39" s="103">
        <f>C53</f>
        <v>4044</v>
      </c>
      <c r="D39" s="103">
        <f>D53</f>
        <v>26394</v>
      </c>
      <c r="E39" s="103">
        <f>E53</f>
        <v>0</v>
      </c>
      <c r="F39" s="103">
        <f>F53</f>
        <v>0</v>
      </c>
      <c r="G39" s="103">
        <f>G53</f>
        <v>0</v>
      </c>
      <c r="H39" s="85"/>
    </row>
    <row r="40" spans="1:11" ht="33" customHeight="1">
      <c r="A40" s="102" t="s">
        <v>17</v>
      </c>
      <c r="B40" s="99" t="s">
        <v>16</v>
      </c>
      <c r="C40" s="103">
        <f>C72</f>
        <v>78463</v>
      </c>
      <c r="D40" s="103">
        <f>D72</f>
        <v>85419.5</v>
      </c>
      <c r="E40" s="103">
        <f>E72</f>
        <v>107819.5</v>
      </c>
      <c r="F40" s="103">
        <f>F72</f>
        <v>114265</v>
      </c>
      <c r="G40" s="103">
        <f>G72</f>
        <v>116330</v>
      </c>
      <c r="H40" s="85"/>
    </row>
    <row r="41" spans="1:11" ht="30" customHeight="1">
      <c r="A41" s="104" t="s">
        <v>18</v>
      </c>
      <c r="B41" s="105" t="s">
        <v>16</v>
      </c>
      <c r="C41" s="106">
        <f>SUM(C39:C40)</f>
        <v>82507</v>
      </c>
      <c r="D41" s="106">
        <f>SUM(D39:D40)</f>
        <v>111813.5</v>
      </c>
      <c r="E41" s="106">
        <f>SUM(E39:E40)</f>
        <v>107819.5</v>
      </c>
      <c r="F41" s="106">
        <f>SUM(F39:F40)</f>
        <v>114265</v>
      </c>
      <c r="G41" s="106">
        <f>SUM(G39:G40)</f>
        <v>116330</v>
      </c>
      <c r="H41" s="85"/>
    </row>
    <row r="42" spans="1:11" s="86" customFormat="1" ht="15.75" customHeight="1">
      <c r="A42" s="1022" t="s">
        <v>239</v>
      </c>
      <c r="B42" s="1022"/>
      <c r="C42" s="1022"/>
      <c r="D42" s="1022"/>
      <c r="E42" s="1022"/>
      <c r="F42" s="1022"/>
      <c r="G42" s="1022"/>
      <c r="H42" s="89"/>
    </row>
    <row r="43" spans="1:11" s="86" customFormat="1" ht="18.600000000000001" customHeight="1">
      <c r="A43" s="84" t="s">
        <v>240</v>
      </c>
      <c r="B43" s="107"/>
      <c r="C43" s="107"/>
      <c r="D43" s="107"/>
      <c r="E43" s="107"/>
      <c r="F43" s="107"/>
      <c r="G43" s="107"/>
      <c r="H43" s="89"/>
    </row>
    <row r="44" spans="1:11" s="94" customFormat="1" ht="15.75">
      <c r="A44" s="1022" t="s">
        <v>241</v>
      </c>
      <c r="B44" s="1022"/>
      <c r="C44" s="1022"/>
      <c r="D44" s="1022"/>
      <c r="E44" s="1022"/>
      <c r="F44" s="1022"/>
      <c r="G44" s="1022"/>
    </row>
    <row r="45" spans="1:11" s="94" customFormat="1" ht="15.75">
      <c r="A45" s="84" t="s">
        <v>242</v>
      </c>
    </row>
    <row r="46" spans="1:11" ht="54" customHeight="1">
      <c r="A46" s="1023" t="s">
        <v>237</v>
      </c>
      <c r="B46" s="1023"/>
      <c r="C46" s="1023"/>
      <c r="D46" s="1023"/>
      <c r="E46" s="1023"/>
      <c r="F46" s="1023"/>
      <c r="G46" s="1023"/>
    </row>
    <row r="47" spans="1:11" ht="38.25" hidden="1" customHeight="1">
      <c r="A47" s="1027" t="s">
        <v>21</v>
      </c>
      <c r="B47" s="1021" t="s">
        <v>7</v>
      </c>
      <c r="C47" s="99" t="s">
        <v>8</v>
      </c>
      <c r="D47" s="99" t="s">
        <v>9</v>
      </c>
      <c r="E47" s="1021" t="s">
        <v>10</v>
      </c>
      <c r="F47" s="1021"/>
      <c r="G47" s="1021"/>
      <c r="H47" s="85"/>
    </row>
    <row r="48" spans="1:11" ht="17.25" hidden="1" customHeight="1">
      <c r="A48" s="1027"/>
      <c r="B48" s="1021"/>
      <c r="C48" s="99" t="s">
        <v>243</v>
      </c>
      <c r="D48" s="99" t="s">
        <v>11</v>
      </c>
      <c r="E48" s="99" t="s">
        <v>12</v>
      </c>
      <c r="F48" s="99" t="s">
        <v>13</v>
      </c>
      <c r="G48" s="99" t="s">
        <v>14</v>
      </c>
      <c r="H48" s="85"/>
    </row>
    <row r="49" spans="1:12" ht="29.25" hidden="1" customHeight="1">
      <c r="A49" s="108"/>
      <c r="B49" s="99"/>
      <c r="C49" s="109"/>
      <c r="D49" s="109"/>
      <c r="E49" s="100"/>
      <c r="F49" s="100"/>
      <c r="G49" s="100"/>
      <c r="H49" s="85"/>
    </row>
    <row r="50" spans="1:12" ht="15" customHeight="1">
      <c r="A50" s="1028"/>
      <c r="B50" s="1028"/>
      <c r="C50" s="1028"/>
      <c r="D50" s="1028"/>
      <c r="E50" s="1028"/>
      <c r="F50" s="1028"/>
      <c r="G50" s="1028"/>
      <c r="I50" s="96"/>
      <c r="J50" s="96"/>
      <c r="K50" s="96"/>
      <c r="L50" s="96"/>
    </row>
    <row r="51" spans="1:12" ht="31.5" customHeight="1">
      <c r="A51" s="1021" t="s">
        <v>22</v>
      </c>
      <c r="B51" s="1021" t="s">
        <v>7</v>
      </c>
      <c r="C51" s="99" t="s">
        <v>8</v>
      </c>
      <c r="D51" s="99" t="s">
        <v>9</v>
      </c>
      <c r="E51" s="1021" t="s">
        <v>10</v>
      </c>
      <c r="F51" s="1021"/>
      <c r="G51" s="1021"/>
      <c r="H51" s="85"/>
    </row>
    <row r="52" spans="1:12" ht="25.5" customHeight="1">
      <c r="A52" s="1021"/>
      <c r="B52" s="1021"/>
      <c r="C52" s="99" t="s">
        <v>11</v>
      </c>
      <c r="D52" s="99" t="s">
        <v>12</v>
      </c>
      <c r="E52" s="99" t="s">
        <v>13</v>
      </c>
      <c r="F52" s="99" t="s">
        <v>14</v>
      </c>
      <c r="G52" s="99" t="s">
        <v>30</v>
      </c>
      <c r="H52" s="85"/>
    </row>
    <row r="53" spans="1:12" ht="30">
      <c r="A53" s="110" t="s">
        <v>15</v>
      </c>
      <c r="B53" s="99" t="s">
        <v>16</v>
      </c>
      <c r="C53" s="103">
        <f>SUM(C54:C54)</f>
        <v>4044</v>
      </c>
      <c r="D53" s="103">
        <f>SUM(D54:D54)</f>
        <v>26394</v>
      </c>
      <c r="E53" s="103"/>
      <c r="F53" s="103"/>
      <c r="G53" s="103"/>
      <c r="H53" s="85"/>
    </row>
    <row r="54" spans="1:12" s="86" customFormat="1" ht="21.6" customHeight="1">
      <c r="A54" s="111" t="s">
        <v>219</v>
      </c>
      <c r="B54" s="99" t="s">
        <v>16</v>
      </c>
      <c r="C54" s="112">
        <v>4044</v>
      </c>
      <c r="D54" s="112">
        <v>26394</v>
      </c>
      <c r="E54" s="112"/>
      <c r="F54" s="112"/>
      <c r="G54" s="112"/>
    </row>
    <row r="55" spans="1:12" ht="30.75" customHeight="1">
      <c r="A55" s="104" t="s">
        <v>23</v>
      </c>
      <c r="B55" s="105" t="s">
        <v>16</v>
      </c>
      <c r="C55" s="106">
        <f>C53</f>
        <v>4044</v>
      </c>
      <c r="D55" s="106">
        <f>D53</f>
        <v>26394</v>
      </c>
      <c r="E55" s="106">
        <f>E53</f>
        <v>0</v>
      </c>
      <c r="F55" s="106">
        <f>F53</f>
        <v>0</v>
      </c>
      <c r="G55" s="106">
        <f>G53</f>
        <v>0</v>
      </c>
      <c r="H55" s="85"/>
      <c r="I55" s="113"/>
      <c r="J55" s="113"/>
      <c r="K55" s="113"/>
    </row>
    <row r="56" spans="1:12" ht="9" customHeight="1">
      <c r="A56" s="114"/>
      <c r="B56" s="115"/>
      <c r="C56" s="116"/>
      <c r="D56" s="116"/>
      <c r="E56" s="116"/>
      <c r="F56" s="116"/>
      <c r="G56" s="116"/>
      <c r="H56" s="85"/>
      <c r="I56" s="113"/>
      <c r="J56" s="113"/>
      <c r="K56" s="113"/>
    </row>
    <row r="57" spans="1:12" s="86" customFormat="1" ht="15.75">
      <c r="A57" s="1022" t="s">
        <v>244</v>
      </c>
      <c r="B57" s="1022"/>
      <c r="C57" s="1022"/>
      <c r="D57" s="1022"/>
      <c r="E57" s="1022"/>
      <c r="F57" s="1022"/>
      <c r="G57" s="1022"/>
      <c r="H57" s="89"/>
    </row>
    <row r="58" spans="1:12" s="86" customFormat="1" ht="15.75">
      <c r="A58" s="1024" t="s">
        <v>245</v>
      </c>
      <c r="B58" s="1024"/>
      <c r="C58" s="1024"/>
      <c r="D58" s="1024"/>
      <c r="E58" s="1024"/>
      <c r="F58" s="1024"/>
      <c r="G58" s="1024"/>
      <c r="H58" s="89"/>
    </row>
    <row r="59" spans="1:12" s="86" customFormat="1" ht="15.75">
      <c r="A59" s="1022" t="s">
        <v>246</v>
      </c>
      <c r="B59" s="1022"/>
      <c r="C59" s="1022"/>
      <c r="D59" s="1022"/>
      <c r="E59" s="1022"/>
      <c r="F59" s="1022"/>
      <c r="G59" s="1022"/>
      <c r="H59" s="89"/>
    </row>
    <row r="60" spans="1:12" s="86" customFormat="1" ht="15.75">
      <c r="A60" s="1022" t="s">
        <v>247</v>
      </c>
      <c r="B60" s="1022"/>
      <c r="C60" s="1022"/>
      <c r="D60" s="1022"/>
      <c r="E60" s="1022"/>
      <c r="F60" s="1022"/>
      <c r="G60" s="1022"/>
      <c r="H60" s="89"/>
    </row>
    <row r="61" spans="1:12" s="86" customFormat="1" ht="39.200000000000003" customHeight="1">
      <c r="A61" s="1023" t="s">
        <v>237</v>
      </c>
      <c r="B61" s="1023"/>
      <c r="C61" s="1023"/>
      <c r="D61" s="1023"/>
      <c r="E61" s="1023"/>
      <c r="F61" s="1023"/>
      <c r="G61" s="1023"/>
      <c r="H61" s="89"/>
    </row>
    <row r="62" spans="1:12" s="86" customFormat="1" ht="12.75" customHeight="1">
      <c r="A62" s="114"/>
      <c r="B62" s="87"/>
      <c r="C62" s="87"/>
      <c r="D62" s="87"/>
      <c r="E62" s="87"/>
      <c r="F62" s="87"/>
      <c r="G62" s="87"/>
      <c r="H62" s="89"/>
    </row>
    <row r="63" spans="1:12" s="86" customFormat="1" ht="15.6" customHeight="1">
      <c r="A63" s="1021" t="s">
        <v>21</v>
      </c>
      <c r="B63" s="1021" t="s">
        <v>7</v>
      </c>
      <c r="C63" s="99" t="s">
        <v>8</v>
      </c>
      <c r="D63" s="99" t="s">
        <v>9</v>
      </c>
      <c r="E63" s="1021" t="s">
        <v>10</v>
      </c>
      <c r="F63" s="1021"/>
      <c r="G63" s="1021"/>
    </row>
    <row r="64" spans="1:12" s="86" customFormat="1" ht="15.75">
      <c r="A64" s="1021"/>
      <c r="B64" s="1021"/>
      <c r="C64" s="99" t="s">
        <v>11</v>
      </c>
      <c r="D64" s="99" t="s">
        <v>12</v>
      </c>
      <c r="E64" s="99" t="s">
        <v>13</v>
      </c>
      <c r="F64" s="99" t="s">
        <v>14</v>
      </c>
      <c r="G64" s="99" t="s">
        <v>30</v>
      </c>
    </row>
    <row r="65" spans="1:254" s="86" customFormat="1" ht="47.25">
      <c r="A65" s="601" t="s">
        <v>426</v>
      </c>
      <c r="B65" s="602" t="s">
        <v>427</v>
      </c>
      <c r="C65" s="598">
        <v>50</v>
      </c>
      <c r="D65" s="602">
        <v>50</v>
      </c>
      <c r="E65" s="602">
        <v>50</v>
      </c>
      <c r="F65" s="602">
        <v>50</v>
      </c>
      <c r="G65" s="602">
        <v>50</v>
      </c>
    </row>
    <row r="66" spans="1:254" s="86" customFormat="1" ht="54">
      <c r="A66" s="601" t="s">
        <v>428</v>
      </c>
      <c r="B66" s="602" t="s">
        <v>427</v>
      </c>
      <c r="C66" s="598"/>
      <c r="D66" s="602">
        <v>10</v>
      </c>
      <c r="E66" s="602">
        <v>10</v>
      </c>
      <c r="F66" s="602">
        <v>10</v>
      </c>
      <c r="G66" s="602">
        <v>10</v>
      </c>
    </row>
    <row r="67" spans="1:254" s="86" customFormat="1" ht="24.75" customHeight="1">
      <c r="A67" s="601" t="s">
        <v>429</v>
      </c>
      <c r="B67" s="602" t="s">
        <v>87</v>
      </c>
      <c r="C67" s="598"/>
      <c r="D67" s="602">
        <v>40</v>
      </c>
      <c r="E67" s="602">
        <v>40</v>
      </c>
      <c r="F67" s="602">
        <v>40</v>
      </c>
      <c r="G67" s="602">
        <v>40</v>
      </c>
    </row>
    <row r="68" spans="1:254" ht="35.25" customHeight="1">
      <c r="A68" s="601" t="s">
        <v>430</v>
      </c>
      <c r="B68" s="602" t="s">
        <v>431</v>
      </c>
      <c r="C68" s="117"/>
      <c r="D68" s="602">
        <v>60</v>
      </c>
      <c r="E68" s="602">
        <v>60</v>
      </c>
      <c r="F68" s="602">
        <v>60</v>
      </c>
      <c r="G68" s="602">
        <v>60</v>
      </c>
      <c r="H68" s="85"/>
    </row>
    <row r="69" spans="1:254" s="86" customFormat="1" ht="15.75">
      <c r="A69" s="87"/>
      <c r="B69" s="87"/>
      <c r="C69" s="87"/>
      <c r="D69" s="87"/>
      <c r="E69" s="87"/>
      <c r="F69" s="87"/>
      <c r="G69" s="87"/>
      <c r="H69" s="89"/>
    </row>
    <row r="70" spans="1:254" s="86" customFormat="1" ht="31.5">
      <c r="A70" s="1021" t="s">
        <v>22</v>
      </c>
      <c r="B70" s="1021" t="s">
        <v>7</v>
      </c>
      <c r="C70" s="99" t="s">
        <v>8</v>
      </c>
      <c r="D70" s="99" t="s">
        <v>9</v>
      </c>
      <c r="E70" s="1021" t="s">
        <v>10</v>
      </c>
      <c r="F70" s="1021"/>
      <c r="G70" s="1021"/>
    </row>
    <row r="71" spans="1:254" s="86" customFormat="1" ht="15.75">
      <c r="A71" s="1021"/>
      <c r="B71" s="1021"/>
      <c r="C71" s="99" t="s">
        <v>11</v>
      </c>
      <c r="D71" s="99" t="s">
        <v>12</v>
      </c>
      <c r="E71" s="99" t="s">
        <v>13</v>
      </c>
      <c r="F71" s="99" t="s">
        <v>14</v>
      </c>
      <c r="G71" s="99" t="s">
        <v>30</v>
      </c>
    </row>
    <row r="72" spans="1:254" s="89" customFormat="1" ht="15.75">
      <c r="A72" s="118" t="s">
        <v>17</v>
      </c>
      <c r="B72" s="99" t="s">
        <v>16</v>
      </c>
      <c r="C72" s="112">
        <v>78463</v>
      </c>
      <c r="D72" s="112">
        <v>85419.5</v>
      </c>
      <c r="E72" s="112">
        <f>108161-341.5</f>
        <v>107819.5</v>
      </c>
      <c r="F72" s="112">
        <v>114265</v>
      </c>
      <c r="G72" s="112">
        <v>116330</v>
      </c>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c r="IN72" s="86"/>
      <c r="IO72" s="86"/>
      <c r="IP72" s="86"/>
      <c r="IQ72" s="86"/>
      <c r="IR72" s="86"/>
      <c r="IS72" s="86"/>
      <c r="IT72" s="86"/>
    </row>
    <row r="73" spans="1:254" s="89" customFormat="1" ht="33.75" customHeight="1">
      <c r="A73" s="104" t="s">
        <v>23</v>
      </c>
      <c r="B73" s="105" t="s">
        <v>16</v>
      </c>
      <c r="C73" s="106">
        <f>SUM(C72)</f>
        <v>78463</v>
      </c>
      <c r="D73" s="106">
        <f>SUM(D72)</f>
        <v>85419.5</v>
      </c>
      <c r="E73" s="106">
        <f>SUM(E72)</f>
        <v>107819.5</v>
      </c>
      <c r="F73" s="106">
        <f>SUM(F72)</f>
        <v>114265</v>
      </c>
      <c r="G73" s="106">
        <f>SUM(G72)</f>
        <v>116330</v>
      </c>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c r="IO73" s="86"/>
      <c r="IP73" s="86"/>
      <c r="IQ73" s="86"/>
      <c r="IR73" s="86"/>
      <c r="IS73" s="86"/>
      <c r="IT73" s="86"/>
    </row>
  </sheetData>
  <mergeCells count="49">
    <mergeCell ref="A23:G23"/>
    <mergeCell ref="A14:G14"/>
    <mergeCell ref="H14:M14"/>
    <mergeCell ref="A15:G15"/>
    <mergeCell ref="H15:M15"/>
    <mergeCell ref="A16:G16"/>
    <mergeCell ref="H16:M16"/>
    <mergeCell ref="A17:G17"/>
    <mergeCell ref="H17:M17"/>
    <mergeCell ref="A19:G19"/>
    <mergeCell ref="A20:G20"/>
    <mergeCell ref="A21:G21"/>
    <mergeCell ref="A24:G24"/>
    <mergeCell ref="A26:G26"/>
    <mergeCell ref="A27:G27"/>
    <mergeCell ref="A29:A30"/>
    <mergeCell ref="B29:B30"/>
    <mergeCell ref="E29:G29"/>
    <mergeCell ref="A51:A52"/>
    <mergeCell ref="B51:B52"/>
    <mergeCell ref="E51:G51"/>
    <mergeCell ref="A57:G57"/>
    <mergeCell ref="B34:G34"/>
    <mergeCell ref="A35:G35"/>
    <mergeCell ref="A36:G36"/>
    <mergeCell ref="A37:A38"/>
    <mergeCell ref="B37:B38"/>
    <mergeCell ref="E37:G37"/>
    <mergeCell ref="A46:G46"/>
    <mergeCell ref="A47:A48"/>
    <mergeCell ref="B47:B48"/>
    <mergeCell ref="E47:G47"/>
    <mergeCell ref="A50:G50"/>
    <mergeCell ref="D9:G9"/>
    <mergeCell ref="D10:G10"/>
    <mergeCell ref="D11:G11"/>
    <mergeCell ref="D12:G12"/>
    <mergeCell ref="A70:A71"/>
    <mergeCell ref="B70:B71"/>
    <mergeCell ref="E70:G70"/>
    <mergeCell ref="A59:G59"/>
    <mergeCell ref="A60:G60"/>
    <mergeCell ref="A61:G61"/>
    <mergeCell ref="A63:A64"/>
    <mergeCell ref="B63:B64"/>
    <mergeCell ref="E63:G63"/>
    <mergeCell ref="A58:G58"/>
    <mergeCell ref="A42:G42"/>
    <mergeCell ref="A44:G44"/>
  </mergeCells>
  <printOptions horizontalCentered="1"/>
  <pageMargins left="0.39370078740157505" right="0.39370078740157505" top="0.78740157480315009" bottom="0.78740157480315009" header="0.39370078740157505" footer="0.39370078740157505"/>
  <pageSetup paperSize="9"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99"/>
  <sheetViews>
    <sheetView view="pageBreakPreview" topLeftCell="A79" zoomScaleNormal="70" zoomScaleSheetLayoutView="100" workbookViewId="0">
      <selection activeCell="D103" sqref="D103"/>
    </sheetView>
  </sheetViews>
  <sheetFormatPr defaultRowHeight="15"/>
  <cols>
    <col min="1" max="1" width="44.42578125" style="1" customWidth="1"/>
    <col min="2" max="2" width="19.42578125" style="1" customWidth="1"/>
    <col min="3" max="7" width="14.7109375" style="2" customWidth="1"/>
    <col min="8" max="241" width="8.85546875" style="2"/>
    <col min="242" max="242" width="46.140625" style="2" customWidth="1"/>
    <col min="243" max="243" width="30.7109375" style="2" customWidth="1"/>
    <col min="244" max="244" width="20.85546875" style="2" customWidth="1"/>
    <col min="245" max="246" width="20.42578125" style="2" customWidth="1"/>
    <col min="247" max="247" width="14.7109375" style="2" customWidth="1"/>
    <col min="248" max="248" width="14" style="2" customWidth="1"/>
    <col min="249" max="249" width="32.85546875" style="2" customWidth="1"/>
    <col min="250" max="250" width="11" style="2" customWidth="1"/>
    <col min="251" max="251" width="11.140625" style="2" customWidth="1"/>
    <col min="252" max="253" width="13.28515625" style="2" customWidth="1"/>
    <col min="254" max="254" width="13.85546875" style="2" customWidth="1"/>
    <col min="255" max="258" width="9.140625" style="2" customWidth="1"/>
    <col min="259" max="497" width="8.85546875" style="2"/>
    <col min="498" max="498" width="46.140625" style="2" customWidth="1"/>
    <col min="499" max="499" width="30.7109375" style="2" customWidth="1"/>
    <col min="500" max="500" width="20.85546875" style="2" customWidth="1"/>
    <col min="501" max="502" width="20.42578125" style="2" customWidth="1"/>
    <col min="503" max="503" width="14.7109375" style="2" customWidth="1"/>
    <col min="504" max="504" width="14" style="2" customWidth="1"/>
    <col min="505" max="505" width="32.85546875" style="2" customWidth="1"/>
    <col min="506" max="506" width="11" style="2" customWidth="1"/>
    <col min="507" max="507" width="11.140625" style="2" customWidth="1"/>
    <col min="508" max="509" width="13.28515625" style="2" customWidth="1"/>
    <col min="510" max="510" width="13.85546875" style="2" customWidth="1"/>
    <col min="511" max="514" width="9.140625" style="2" customWidth="1"/>
    <col min="515" max="753" width="8.85546875" style="2"/>
    <col min="754" max="754" width="46.140625" style="2" customWidth="1"/>
    <col min="755" max="755" width="30.7109375" style="2" customWidth="1"/>
    <col min="756" max="756" width="20.85546875" style="2" customWidth="1"/>
    <col min="757" max="758" width="20.42578125" style="2" customWidth="1"/>
    <col min="759" max="759" width="14.7109375" style="2" customWidth="1"/>
    <col min="760" max="760" width="14" style="2" customWidth="1"/>
    <col min="761" max="761" width="32.85546875" style="2" customWidth="1"/>
    <col min="762" max="762" width="11" style="2" customWidth="1"/>
    <col min="763" max="763" width="11.140625" style="2" customWidth="1"/>
    <col min="764" max="765" width="13.28515625" style="2" customWidth="1"/>
    <col min="766" max="766" width="13.85546875" style="2" customWidth="1"/>
    <col min="767" max="770" width="9.140625" style="2" customWidth="1"/>
    <col min="771" max="1009" width="8.85546875" style="2"/>
    <col min="1010" max="1010" width="46.140625" style="2" customWidth="1"/>
    <col min="1011" max="1011" width="30.7109375" style="2" customWidth="1"/>
    <col min="1012" max="1012" width="20.85546875" style="2" customWidth="1"/>
    <col min="1013" max="1014" width="20.42578125" style="2" customWidth="1"/>
    <col min="1015" max="1015" width="14.7109375" style="2" customWidth="1"/>
    <col min="1016" max="1016" width="14" style="2" customWidth="1"/>
    <col min="1017" max="1017" width="32.85546875" style="2" customWidth="1"/>
    <col min="1018" max="1018" width="11" style="2" customWidth="1"/>
    <col min="1019" max="1019" width="11.140625" style="2" customWidth="1"/>
    <col min="1020" max="1021" width="13.28515625" style="2" customWidth="1"/>
    <col min="1022" max="1022" width="13.85546875" style="2" customWidth="1"/>
    <col min="1023" max="1026" width="9.140625" style="2" customWidth="1"/>
    <col min="1027" max="1265" width="8.85546875" style="2"/>
    <col min="1266" max="1266" width="46.140625" style="2" customWidth="1"/>
    <col min="1267" max="1267" width="30.7109375" style="2" customWidth="1"/>
    <col min="1268" max="1268" width="20.85546875" style="2" customWidth="1"/>
    <col min="1269" max="1270" width="20.42578125" style="2" customWidth="1"/>
    <col min="1271" max="1271" width="14.7109375" style="2" customWidth="1"/>
    <col min="1272" max="1272" width="14" style="2" customWidth="1"/>
    <col min="1273" max="1273" width="32.85546875" style="2" customWidth="1"/>
    <col min="1274" max="1274" width="11" style="2" customWidth="1"/>
    <col min="1275" max="1275" width="11.140625" style="2" customWidth="1"/>
    <col min="1276" max="1277" width="13.28515625" style="2" customWidth="1"/>
    <col min="1278" max="1278" width="13.85546875" style="2" customWidth="1"/>
    <col min="1279" max="1282" width="9.140625" style="2" customWidth="1"/>
    <col min="1283" max="1521" width="8.85546875" style="2"/>
    <col min="1522" max="1522" width="46.140625" style="2" customWidth="1"/>
    <col min="1523" max="1523" width="30.7109375" style="2" customWidth="1"/>
    <col min="1524" max="1524" width="20.85546875" style="2" customWidth="1"/>
    <col min="1525" max="1526" width="20.42578125" style="2" customWidth="1"/>
    <col min="1527" max="1527" width="14.7109375" style="2" customWidth="1"/>
    <col min="1528" max="1528" width="14" style="2" customWidth="1"/>
    <col min="1529" max="1529" width="32.85546875" style="2" customWidth="1"/>
    <col min="1530" max="1530" width="11" style="2" customWidth="1"/>
    <col min="1531" max="1531" width="11.140625" style="2" customWidth="1"/>
    <col min="1532" max="1533" width="13.28515625" style="2" customWidth="1"/>
    <col min="1534" max="1534" width="13.85546875" style="2" customWidth="1"/>
    <col min="1535" max="1538" width="9.140625" style="2" customWidth="1"/>
    <col min="1539" max="1777" width="8.85546875" style="2"/>
    <col min="1778" max="1778" width="46.140625" style="2" customWidth="1"/>
    <col min="1779" max="1779" width="30.7109375" style="2" customWidth="1"/>
    <col min="1780" max="1780" width="20.85546875" style="2" customWidth="1"/>
    <col min="1781" max="1782" width="20.42578125" style="2" customWidth="1"/>
    <col min="1783" max="1783" width="14.7109375" style="2" customWidth="1"/>
    <col min="1784" max="1784" width="14" style="2" customWidth="1"/>
    <col min="1785" max="1785" width="32.85546875" style="2" customWidth="1"/>
    <col min="1786" max="1786" width="11" style="2" customWidth="1"/>
    <col min="1787" max="1787" width="11.140625" style="2" customWidth="1"/>
    <col min="1788" max="1789" width="13.28515625" style="2" customWidth="1"/>
    <col min="1790" max="1790" width="13.85546875" style="2" customWidth="1"/>
    <col min="1791" max="1794" width="9.140625" style="2" customWidth="1"/>
    <col min="1795" max="2033" width="8.85546875" style="2"/>
    <col min="2034" max="2034" width="46.140625" style="2" customWidth="1"/>
    <col min="2035" max="2035" width="30.7109375" style="2" customWidth="1"/>
    <col min="2036" max="2036" width="20.85546875" style="2" customWidth="1"/>
    <col min="2037" max="2038" width="20.42578125" style="2" customWidth="1"/>
    <col min="2039" max="2039" width="14.7109375" style="2" customWidth="1"/>
    <col min="2040" max="2040" width="14" style="2" customWidth="1"/>
    <col min="2041" max="2041" width="32.85546875" style="2" customWidth="1"/>
    <col min="2042" max="2042" width="11" style="2" customWidth="1"/>
    <col min="2043" max="2043" width="11.140625" style="2" customWidth="1"/>
    <col min="2044" max="2045" width="13.28515625" style="2" customWidth="1"/>
    <col min="2046" max="2046" width="13.85546875" style="2" customWidth="1"/>
    <col min="2047" max="2050" width="9.140625" style="2" customWidth="1"/>
    <col min="2051" max="2289" width="8.85546875" style="2"/>
    <col min="2290" max="2290" width="46.140625" style="2" customWidth="1"/>
    <col min="2291" max="2291" width="30.7109375" style="2" customWidth="1"/>
    <col min="2292" max="2292" width="20.85546875" style="2" customWidth="1"/>
    <col min="2293" max="2294" width="20.42578125" style="2" customWidth="1"/>
    <col min="2295" max="2295" width="14.7109375" style="2" customWidth="1"/>
    <col min="2296" max="2296" width="14" style="2" customWidth="1"/>
    <col min="2297" max="2297" width="32.85546875" style="2" customWidth="1"/>
    <col min="2298" max="2298" width="11" style="2" customWidth="1"/>
    <col min="2299" max="2299" width="11.140625" style="2" customWidth="1"/>
    <col min="2300" max="2301" width="13.28515625" style="2" customWidth="1"/>
    <col min="2302" max="2302" width="13.85546875" style="2" customWidth="1"/>
    <col min="2303" max="2306" width="9.140625" style="2" customWidth="1"/>
    <col min="2307" max="2545" width="8.85546875" style="2"/>
    <col min="2546" max="2546" width="46.140625" style="2" customWidth="1"/>
    <col min="2547" max="2547" width="30.7109375" style="2" customWidth="1"/>
    <col min="2548" max="2548" width="20.85546875" style="2" customWidth="1"/>
    <col min="2549" max="2550" width="20.42578125" style="2" customWidth="1"/>
    <col min="2551" max="2551" width="14.7109375" style="2" customWidth="1"/>
    <col min="2552" max="2552" width="14" style="2" customWidth="1"/>
    <col min="2553" max="2553" width="32.85546875" style="2" customWidth="1"/>
    <col min="2554" max="2554" width="11" style="2" customWidth="1"/>
    <col min="2555" max="2555" width="11.140625" style="2" customWidth="1"/>
    <col min="2556" max="2557" width="13.28515625" style="2" customWidth="1"/>
    <col min="2558" max="2558" width="13.85546875" style="2" customWidth="1"/>
    <col min="2559" max="2562" width="9.140625" style="2" customWidth="1"/>
    <col min="2563" max="2801" width="8.85546875" style="2"/>
    <col min="2802" max="2802" width="46.140625" style="2" customWidth="1"/>
    <col min="2803" max="2803" width="30.7109375" style="2" customWidth="1"/>
    <col min="2804" max="2804" width="20.85546875" style="2" customWidth="1"/>
    <col min="2805" max="2806" width="20.42578125" style="2" customWidth="1"/>
    <col min="2807" max="2807" width="14.7109375" style="2" customWidth="1"/>
    <col min="2808" max="2808" width="14" style="2" customWidth="1"/>
    <col min="2809" max="2809" width="32.85546875" style="2" customWidth="1"/>
    <col min="2810" max="2810" width="11" style="2" customWidth="1"/>
    <col min="2811" max="2811" width="11.140625" style="2" customWidth="1"/>
    <col min="2812" max="2813" width="13.28515625" style="2" customWidth="1"/>
    <col min="2814" max="2814" width="13.85546875" style="2" customWidth="1"/>
    <col min="2815" max="2818" width="9.140625" style="2" customWidth="1"/>
    <col min="2819" max="3057" width="8.85546875" style="2"/>
    <col min="3058" max="3058" width="46.140625" style="2" customWidth="1"/>
    <col min="3059" max="3059" width="30.7109375" style="2" customWidth="1"/>
    <col min="3060" max="3060" width="20.85546875" style="2" customWidth="1"/>
    <col min="3061" max="3062" width="20.42578125" style="2" customWidth="1"/>
    <col min="3063" max="3063" width="14.7109375" style="2" customWidth="1"/>
    <col min="3064" max="3064" width="14" style="2" customWidth="1"/>
    <col min="3065" max="3065" width="32.85546875" style="2" customWidth="1"/>
    <col min="3066" max="3066" width="11" style="2" customWidth="1"/>
    <col min="3067" max="3067" width="11.140625" style="2" customWidth="1"/>
    <col min="3068" max="3069" width="13.28515625" style="2" customWidth="1"/>
    <col min="3070" max="3070" width="13.85546875" style="2" customWidth="1"/>
    <col min="3071" max="3074" width="9.140625" style="2" customWidth="1"/>
    <col min="3075" max="3313" width="8.85546875" style="2"/>
    <col min="3314" max="3314" width="46.140625" style="2" customWidth="1"/>
    <col min="3315" max="3315" width="30.7109375" style="2" customWidth="1"/>
    <col min="3316" max="3316" width="20.85546875" style="2" customWidth="1"/>
    <col min="3317" max="3318" width="20.42578125" style="2" customWidth="1"/>
    <col min="3319" max="3319" width="14.7109375" style="2" customWidth="1"/>
    <col min="3320" max="3320" width="14" style="2" customWidth="1"/>
    <col min="3321" max="3321" width="32.85546875" style="2" customWidth="1"/>
    <col min="3322" max="3322" width="11" style="2" customWidth="1"/>
    <col min="3323" max="3323" width="11.140625" style="2" customWidth="1"/>
    <col min="3324" max="3325" width="13.28515625" style="2" customWidth="1"/>
    <col min="3326" max="3326" width="13.85546875" style="2" customWidth="1"/>
    <col min="3327" max="3330" width="9.140625" style="2" customWidth="1"/>
    <col min="3331" max="3569" width="8.85546875" style="2"/>
    <col min="3570" max="3570" width="46.140625" style="2" customWidth="1"/>
    <col min="3571" max="3571" width="30.7109375" style="2" customWidth="1"/>
    <col min="3572" max="3572" width="20.85546875" style="2" customWidth="1"/>
    <col min="3573" max="3574" width="20.42578125" style="2" customWidth="1"/>
    <col min="3575" max="3575" width="14.7109375" style="2" customWidth="1"/>
    <col min="3576" max="3576" width="14" style="2" customWidth="1"/>
    <col min="3577" max="3577" width="32.85546875" style="2" customWidth="1"/>
    <col min="3578" max="3578" width="11" style="2" customWidth="1"/>
    <col min="3579" max="3579" width="11.140625" style="2" customWidth="1"/>
    <col min="3580" max="3581" width="13.28515625" style="2" customWidth="1"/>
    <col min="3582" max="3582" width="13.85546875" style="2" customWidth="1"/>
    <col min="3583" max="3586" width="9.140625" style="2" customWidth="1"/>
    <col min="3587" max="3825" width="8.85546875" style="2"/>
    <col min="3826" max="3826" width="46.140625" style="2" customWidth="1"/>
    <col min="3827" max="3827" width="30.7109375" style="2" customWidth="1"/>
    <col min="3828" max="3828" width="20.85546875" style="2" customWidth="1"/>
    <col min="3829" max="3830" width="20.42578125" style="2" customWidth="1"/>
    <col min="3831" max="3831" width="14.7109375" style="2" customWidth="1"/>
    <col min="3832" max="3832" width="14" style="2" customWidth="1"/>
    <col min="3833" max="3833" width="32.85546875" style="2" customWidth="1"/>
    <col min="3834" max="3834" width="11" style="2" customWidth="1"/>
    <col min="3835" max="3835" width="11.140625" style="2" customWidth="1"/>
    <col min="3836" max="3837" width="13.28515625" style="2" customWidth="1"/>
    <col min="3838" max="3838" width="13.85546875" style="2" customWidth="1"/>
    <col min="3839" max="3842" width="9.140625" style="2" customWidth="1"/>
    <col min="3843" max="4081" width="8.85546875" style="2"/>
    <col min="4082" max="4082" width="46.140625" style="2" customWidth="1"/>
    <col min="4083" max="4083" width="30.7109375" style="2" customWidth="1"/>
    <col min="4084" max="4084" width="20.85546875" style="2" customWidth="1"/>
    <col min="4085" max="4086" width="20.42578125" style="2" customWidth="1"/>
    <col min="4087" max="4087" width="14.7109375" style="2" customWidth="1"/>
    <col min="4088" max="4088" width="14" style="2" customWidth="1"/>
    <col min="4089" max="4089" width="32.85546875" style="2" customWidth="1"/>
    <col min="4090" max="4090" width="11" style="2" customWidth="1"/>
    <col min="4091" max="4091" width="11.140625" style="2" customWidth="1"/>
    <col min="4092" max="4093" width="13.28515625" style="2" customWidth="1"/>
    <col min="4094" max="4094" width="13.85546875" style="2" customWidth="1"/>
    <col min="4095" max="4098" width="9.140625" style="2" customWidth="1"/>
    <col min="4099" max="4337" width="8.85546875" style="2"/>
    <col min="4338" max="4338" width="46.140625" style="2" customWidth="1"/>
    <col min="4339" max="4339" width="30.7109375" style="2" customWidth="1"/>
    <col min="4340" max="4340" width="20.85546875" style="2" customWidth="1"/>
    <col min="4341" max="4342" width="20.42578125" style="2" customWidth="1"/>
    <col min="4343" max="4343" width="14.7109375" style="2" customWidth="1"/>
    <col min="4344" max="4344" width="14" style="2" customWidth="1"/>
    <col min="4345" max="4345" width="32.85546875" style="2" customWidth="1"/>
    <col min="4346" max="4346" width="11" style="2" customWidth="1"/>
    <col min="4347" max="4347" width="11.140625" style="2" customWidth="1"/>
    <col min="4348" max="4349" width="13.28515625" style="2" customWidth="1"/>
    <col min="4350" max="4350" width="13.85546875" style="2" customWidth="1"/>
    <col min="4351" max="4354" width="9.140625" style="2" customWidth="1"/>
    <col min="4355" max="4593" width="8.85546875" style="2"/>
    <col min="4594" max="4594" width="46.140625" style="2" customWidth="1"/>
    <col min="4595" max="4595" width="30.7109375" style="2" customWidth="1"/>
    <col min="4596" max="4596" width="20.85546875" style="2" customWidth="1"/>
    <col min="4597" max="4598" width="20.42578125" style="2" customWidth="1"/>
    <col min="4599" max="4599" width="14.7109375" style="2" customWidth="1"/>
    <col min="4600" max="4600" width="14" style="2" customWidth="1"/>
    <col min="4601" max="4601" width="32.85546875" style="2" customWidth="1"/>
    <col min="4602" max="4602" width="11" style="2" customWidth="1"/>
    <col min="4603" max="4603" width="11.140625" style="2" customWidth="1"/>
    <col min="4604" max="4605" width="13.28515625" style="2" customWidth="1"/>
    <col min="4606" max="4606" width="13.85546875" style="2" customWidth="1"/>
    <col min="4607" max="4610" width="9.140625" style="2" customWidth="1"/>
    <col min="4611" max="4849" width="8.85546875" style="2"/>
    <col min="4850" max="4850" width="46.140625" style="2" customWidth="1"/>
    <col min="4851" max="4851" width="30.7109375" style="2" customWidth="1"/>
    <col min="4852" max="4852" width="20.85546875" style="2" customWidth="1"/>
    <col min="4853" max="4854" width="20.42578125" style="2" customWidth="1"/>
    <col min="4855" max="4855" width="14.7109375" style="2" customWidth="1"/>
    <col min="4856" max="4856" width="14" style="2" customWidth="1"/>
    <col min="4857" max="4857" width="32.85546875" style="2" customWidth="1"/>
    <col min="4858" max="4858" width="11" style="2" customWidth="1"/>
    <col min="4859" max="4859" width="11.140625" style="2" customWidth="1"/>
    <col min="4860" max="4861" width="13.28515625" style="2" customWidth="1"/>
    <col min="4862" max="4862" width="13.85546875" style="2" customWidth="1"/>
    <col min="4863" max="4866" width="9.140625" style="2" customWidth="1"/>
    <col min="4867" max="5105" width="8.85546875" style="2"/>
    <col min="5106" max="5106" width="46.140625" style="2" customWidth="1"/>
    <col min="5107" max="5107" width="30.7109375" style="2" customWidth="1"/>
    <col min="5108" max="5108" width="20.85546875" style="2" customWidth="1"/>
    <col min="5109" max="5110" width="20.42578125" style="2" customWidth="1"/>
    <col min="5111" max="5111" width="14.7109375" style="2" customWidth="1"/>
    <col min="5112" max="5112" width="14" style="2" customWidth="1"/>
    <col min="5113" max="5113" width="32.85546875" style="2" customWidth="1"/>
    <col min="5114" max="5114" width="11" style="2" customWidth="1"/>
    <col min="5115" max="5115" width="11.140625" style="2" customWidth="1"/>
    <col min="5116" max="5117" width="13.28515625" style="2" customWidth="1"/>
    <col min="5118" max="5118" width="13.85546875" style="2" customWidth="1"/>
    <col min="5119" max="5122" width="9.140625" style="2" customWidth="1"/>
    <col min="5123" max="5361" width="8.85546875" style="2"/>
    <col min="5362" max="5362" width="46.140625" style="2" customWidth="1"/>
    <col min="5363" max="5363" width="30.7109375" style="2" customWidth="1"/>
    <col min="5364" max="5364" width="20.85546875" style="2" customWidth="1"/>
    <col min="5365" max="5366" width="20.42578125" style="2" customWidth="1"/>
    <col min="5367" max="5367" width="14.7109375" style="2" customWidth="1"/>
    <col min="5368" max="5368" width="14" style="2" customWidth="1"/>
    <col min="5369" max="5369" width="32.85546875" style="2" customWidth="1"/>
    <col min="5370" max="5370" width="11" style="2" customWidth="1"/>
    <col min="5371" max="5371" width="11.140625" style="2" customWidth="1"/>
    <col min="5372" max="5373" width="13.28515625" style="2" customWidth="1"/>
    <col min="5374" max="5374" width="13.85546875" style="2" customWidth="1"/>
    <col min="5375" max="5378" width="9.140625" style="2" customWidth="1"/>
    <col min="5379" max="5617" width="8.85546875" style="2"/>
    <col min="5618" max="5618" width="46.140625" style="2" customWidth="1"/>
    <col min="5619" max="5619" width="30.7109375" style="2" customWidth="1"/>
    <col min="5620" max="5620" width="20.85546875" style="2" customWidth="1"/>
    <col min="5621" max="5622" width="20.42578125" style="2" customWidth="1"/>
    <col min="5623" max="5623" width="14.7109375" style="2" customWidth="1"/>
    <col min="5624" max="5624" width="14" style="2" customWidth="1"/>
    <col min="5625" max="5625" width="32.85546875" style="2" customWidth="1"/>
    <col min="5626" max="5626" width="11" style="2" customWidth="1"/>
    <col min="5627" max="5627" width="11.140625" style="2" customWidth="1"/>
    <col min="5628" max="5629" width="13.28515625" style="2" customWidth="1"/>
    <col min="5630" max="5630" width="13.85546875" style="2" customWidth="1"/>
    <col min="5631" max="5634" width="9.140625" style="2" customWidth="1"/>
    <col min="5635" max="5873" width="8.85546875" style="2"/>
    <col min="5874" max="5874" width="46.140625" style="2" customWidth="1"/>
    <col min="5875" max="5875" width="30.7109375" style="2" customWidth="1"/>
    <col min="5876" max="5876" width="20.85546875" style="2" customWidth="1"/>
    <col min="5877" max="5878" width="20.42578125" style="2" customWidth="1"/>
    <col min="5879" max="5879" width="14.7109375" style="2" customWidth="1"/>
    <col min="5880" max="5880" width="14" style="2" customWidth="1"/>
    <col min="5881" max="5881" width="32.85546875" style="2" customWidth="1"/>
    <col min="5882" max="5882" width="11" style="2" customWidth="1"/>
    <col min="5883" max="5883" width="11.140625" style="2" customWidth="1"/>
    <col min="5884" max="5885" width="13.28515625" style="2" customWidth="1"/>
    <col min="5886" max="5886" width="13.85546875" style="2" customWidth="1"/>
    <col min="5887" max="5890" width="9.140625" style="2" customWidth="1"/>
    <col min="5891" max="6129" width="8.85546875" style="2"/>
    <col min="6130" max="6130" width="46.140625" style="2" customWidth="1"/>
    <col min="6131" max="6131" width="30.7109375" style="2" customWidth="1"/>
    <col min="6132" max="6132" width="20.85546875" style="2" customWidth="1"/>
    <col min="6133" max="6134" width="20.42578125" style="2" customWidth="1"/>
    <col min="6135" max="6135" width="14.7109375" style="2" customWidth="1"/>
    <col min="6136" max="6136" width="14" style="2" customWidth="1"/>
    <col min="6137" max="6137" width="32.85546875" style="2" customWidth="1"/>
    <col min="6138" max="6138" width="11" style="2" customWidth="1"/>
    <col min="6139" max="6139" width="11.140625" style="2" customWidth="1"/>
    <col min="6140" max="6141" width="13.28515625" style="2" customWidth="1"/>
    <col min="6142" max="6142" width="13.85546875" style="2" customWidth="1"/>
    <col min="6143" max="6146" width="9.140625" style="2" customWidth="1"/>
    <col min="6147" max="6385" width="8.85546875" style="2"/>
    <col min="6386" max="6386" width="46.140625" style="2" customWidth="1"/>
    <col min="6387" max="6387" width="30.7109375" style="2" customWidth="1"/>
    <col min="6388" max="6388" width="20.85546875" style="2" customWidth="1"/>
    <col min="6389" max="6390" width="20.42578125" style="2" customWidth="1"/>
    <col min="6391" max="6391" width="14.7109375" style="2" customWidth="1"/>
    <col min="6392" max="6392" width="14" style="2" customWidth="1"/>
    <col min="6393" max="6393" width="32.85546875" style="2" customWidth="1"/>
    <col min="6394" max="6394" width="11" style="2" customWidth="1"/>
    <col min="6395" max="6395" width="11.140625" style="2" customWidth="1"/>
    <col min="6396" max="6397" width="13.28515625" style="2" customWidth="1"/>
    <col min="6398" max="6398" width="13.85546875" style="2" customWidth="1"/>
    <col min="6399" max="6402" width="9.140625" style="2" customWidth="1"/>
    <col min="6403" max="6641" width="8.85546875" style="2"/>
    <col min="6642" max="6642" width="46.140625" style="2" customWidth="1"/>
    <col min="6643" max="6643" width="30.7109375" style="2" customWidth="1"/>
    <col min="6644" max="6644" width="20.85546875" style="2" customWidth="1"/>
    <col min="6645" max="6646" width="20.42578125" style="2" customWidth="1"/>
    <col min="6647" max="6647" width="14.7109375" style="2" customWidth="1"/>
    <col min="6648" max="6648" width="14" style="2" customWidth="1"/>
    <col min="6649" max="6649" width="32.85546875" style="2" customWidth="1"/>
    <col min="6650" max="6650" width="11" style="2" customWidth="1"/>
    <col min="6651" max="6651" width="11.140625" style="2" customWidth="1"/>
    <col min="6652" max="6653" width="13.28515625" style="2" customWidth="1"/>
    <col min="6654" max="6654" width="13.85546875" style="2" customWidth="1"/>
    <col min="6655" max="6658" width="9.140625" style="2" customWidth="1"/>
    <col min="6659" max="6897" width="8.85546875" style="2"/>
    <col min="6898" max="6898" width="46.140625" style="2" customWidth="1"/>
    <col min="6899" max="6899" width="30.7109375" style="2" customWidth="1"/>
    <col min="6900" max="6900" width="20.85546875" style="2" customWidth="1"/>
    <col min="6901" max="6902" width="20.42578125" style="2" customWidth="1"/>
    <col min="6903" max="6903" width="14.7109375" style="2" customWidth="1"/>
    <col min="6904" max="6904" width="14" style="2" customWidth="1"/>
    <col min="6905" max="6905" width="32.85546875" style="2" customWidth="1"/>
    <col min="6906" max="6906" width="11" style="2" customWidth="1"/>
    <col min="6907" max="6907" width="11.140625" style="2" customWidth="1"/>
    <col min="6908" max="6909" width="13.28515625" style="2" customWidth="1"/>
    <col min="6910" max="6910" width="13.85546875" style="2" customWidth="1"/>
    <col min="6911" max="6914" width="9.140625" style="2" customWidth="1"/>
    <col min="6915" max="7153" width="8.85546875" style="2"/>
    <col min="7154" max="7154" width="46.140625" style="2" customWidth="1"/>
    <col min="7155" max="7155" width="30.7109375" style="2" customWidth="1"/>
    <col min="7156" max="7156" width="20.85546875" style="2" customWidth="1"/>
    <col min="7157" max="7158" width="20.42578125" style="2" customWidth="1"/>
    <col min="7159" max="7159" width="14.7109375" style="2" customWidth="1"/>
    <col min="7160" max="7160" width="14" style="2" customWidth="1"/>
    <col min="7161" max="7161" width="32.85546875" style="2" customWidth="1"/>
    <col min="7162" max="7162" width="11" style="2" customWidth="1"/>
    <col min="7163" max="7163" width="11.140625" style="2" customWidth="1"/>
    <col min="7164" max="7165" width="13.28515625" style="2" customWidth="1"/>
    <col min="7166" max="7166" width="13.85546875" style="2" customWidth="1"/>
    <col min="7167" max="7170" width="9.140625" style="2" customWidth="1"/>
    <col min="7171" max="7409" width="8.85546875" style="2"/>
    <col min="7410" max="7410" width="46.140625" style="2" customWidth="1"/>
    <col min="7411" max="7411" width="30.7109375" style="2" customWidth="1"/>
    <col min="7412" max="7412" width="20.85546875" style="2" customWidth="1"/>
    <col min="7413" max="7414" width="20.42578125" style="2" customWidth="1"/>
    <col min="7415" max="7415" width="14.7109375" style="2" customWidth="1"/>
    <col min="7416" max="7416" width="14" style="2" customWidth="1"/>
    <col min="7417" max="7417" width="32.85546875" style="2" customWidth="1"/>
    <col min="7418" max="7418" width="11" style="2" customWidth="1"/>
    <col min="7419" max="7419" width="11.140625" style="2" customWidth="1"/>
    <col min="7420" max="7421" width="13.28515625" style="2" customWidth="1"/>
    <col min="7422" max="7422" width="13.85546875" style="2" customWidth="1"/>
    <col min="7423" max="7426" width="9.140625" style="2" customWidth="1"/>
    <col min="7427" max="7665" width="8.85546875" style="2"/>
    <col min="7666" max="7666" width="46.140625" style="2" customWidth="1"/>
    <col min="7667" max="7667" width="30.7109375" style="2" customWidth="1"/>
    <col min="7668" max="7668" width="20.85546875" style="2" customWidth="1"/>
    <col min="7669" max="7670" width="20.42578125" style="2" customWidth="1"/>
    <col min="7671" max="7671" width="14.7109375" style="2" customWidth="1"/>
    <col min="7672" max="7672" width="14" style="2" customWidth="1"/>
    <col min="7673" max="7673" width="32.85546875" style="2" customWidth="1"/>
    <col min="7674" max="7674" width="11" style="2" customWidth="1"/>
    <col min="7675" max="7675" width="11.140625" style="2" customWidth="1"/>
    <col min="7676" max="7677" width="13.28515625" style="2" customWidth="1"/>
    <col min="7678" max="7678" width="13.85546875" style="2" customWidth="1"/>
    <col min="7679" max="7682" width="9.140625" style="2" customWidth="1"/>
    <col min="7683" max="7921" width="8.85546875" style="2"/>
    <col min="7922" max="7922" width="46.140625" style="2" customWidth="1"/>
    <col min="7923" max="7923" width="30.7109375" style="2" customWidth="1"/>
    <col min="7924" max="7924" width="20.85546875" style="2" customWidth="1"/>
    <col min="7925" max="7926" width="20.42578125" style="2" customWidth="1"/>
    <col min="7927" max="7927" width="14.7109375" style="2" customWidth="1"/>
    <col min="7928" max="7928" width="14" style="2" customWidth="1"/>
    <col min="7929" max="7929" width="32.85546875" style="2" customWidth="1"/>
    <col min="7930" max="7930" width="11" style="2" customWidth="1"/>
    <col min="7931" max="7931" width="11.140625" style="2" customWidth="1"/>
    <col min="7932" max="7933" width="13.28515625" style="2" customWidth="1"/>
    <col min="7934" max="7934" width="13.85546875" style="2" customWidth="1"/>
    <col min="7935" max="7938" width="9.140625" style="2" customWidth="1"/>
    <col min="7939" max="8177" width="8.85546875" style="2"/>
    <col min="8178" max="8178" width="46.140625" style="2" customWidth="1"/>
    <col min="8179" max="8179" width="30.7109375" style="2" customWidth="1"/>
    <col min="8180" max="8180" width="20.85546875" style="2" customWidth="1"/>
    <col min="8181" max="8182" width="20.42578125" style="2" customWidth="1"/>
    <col min="8183" max="8183" width="14.7109375" style="2" customWidth="1"/>
    <col min="8184" max="8184" width="14" style="2" customWidth="1"/>
    <col min="8185" max="8185" width="32.85546875" style="2" customWidth="1"/>
    <col min="8186" max="8186" width="11" style="2" customWidth="1"/>
    <col min="8187" max="8187" width="11.140625" style="2" customWidth="1"/>
    <col min="8188" max="8189" width="13.28515625" style="2" customWidth="1"/>
    <col min="8190" max="8190" width="13.85546875" style="2" customWidth="1"/>
    <col min="8191" max="8194" width="9.140625" style="2" customWidth="1"/>
    <col min="8195" max="8433" width="8.85546875" style="2"/>
    <col min="8434" max="8434" width="46.140625" style="2" customWidth="1"/>
    <col min="8435" max="8435" width="30.7109375" style="2" customWidth="1"/>
    <col min="8436" max="8436" width="20.85546875" style="2" customWidth="1"/>
    <col min="8437" max="8438" width="20.42578125" style="2" customWidth="1"/>
    <col min="8439" max="8439" width="14.7109375" style="2" customWidth="1"/>
    <col min="8440" max="8440" width="14" style="2" customWidth="1"/>
    <col min="8441" max="8441" width="32.85546875" style="2" customWidth="1"/>
    <col min="8442" max="8442" width="11" style="2" customWidth="1"/>
    <col min="8443" max="8443" width="11.140625" style="2" customWidth="1"/>
    <col min="8444" max="8445" width="13.28515625" style="2" customWidth="1"/>
    <col min="8446" max="8446" width="13.85546875" style="2" customWidth="1"/>
    <col min="8447" max="8450" width="9.140625" style="2" customWidth="1"/>
    <col min="8451" max="8689" width="8.85546875" style="2"/>
    <col min="8690" max="8690" width="46.140625" style="2" customWidth="1"/>
    <col min="8691" max="8691" width="30.7109375" style="2" customWidth="1"/>
    <col min="8692" max="8692" width="20.85546875" style="2" customWidth="1"/>
    <col min="8693" max="8694" width="20.42578125" style="2" customWidth="1"/>
    <col min="8695" max="8695" width="14.7109375" style="2" customWidth="1"/>
    <col min="8696" max="8696" width="14" style="2" customWidth="1"/>
    <col min="8697" max="8697" width="32.85546875" style="2" customWidth="1"/>
    <col min="8698" max="8698" width="11" style="2" customWidth="1"/>
    <col min="8699" max="8699" width="11.140625" style="2" customWidth="1"/>
    <col min="8700" max="8701" width="13.28515625" style="2" customWidth="1"/>
    <col min="8702" max="8702" width="13.85546875" style="2" customWidth="1"/>
    <col min="8703" max="8706" width="9.140625" style="2" customWidth="1"/>
    <col min="8707" max="8945" width="8.85546875" style="2"/>
    <col min="8946" max="8946" width="46.140625" style="2" customWidth="1"/>
    <col min="8947" max="8947" width="30.7109375" style="2" customWidth="1"/>
    <col min="8948" max="8948" width="20.85546875" style="2" customWidth="1"/>
    <col min="8949" max="8950" width="20.42578125" style="2" customWidth="1"/>
    <col min="8951" max="8951" width="14.7109375" style="2" customWidth="1"/>
    <col min="8952" max="8952" width="14" style="2" customWidth="1"/>
    <col min="8953" max="8953" width="32.85546875" style="2" customWidth="1"/>
    <col min="8954" max="8954" width="11" style="2" customWidth="1"/>
    <col min="8955" max="8955" width="11.140625" style="2" customWidth="1"/>
    <col min="8956" max="8957" width="13.28515625" style="2" customWidth="1"/>
    <col min="8958" max="8958" width="13.85546875" style="2" customWidth="1"/>
    <col min="8959" max="8962" width="9.140625" style="2" customWidth="1"/>
    <col min="8963" max="9201" width="8.85546875" style="2"/>
    <col min="9202" max="9202" width="46.140625" style="2" customWidth="1"/>
    <col min="9203" max="9203" width="30.7109375" style="2" customWidth="1"/>
    <col min="9204" max="9204" width="20.85546875" style="2" customWidth="1"/>
    <col min="9205" max="9206" width="20.42578125" style="2" customWidth="1"/>
    <col min="9207" max="9207" width="14.7109375" style="2" customWidth="1"/>
    <col min="9208" max="9208" width="14" style="2" customWidth="1"/>
    <col min="9209" max="9209" width="32.85546875" style="2" customWidth="1"/>
    <col min="9210" max="9210" width="11" style="2" customWidth="1"/>
    <col min="9211" max="9211" width="11.140625" style="2" customWidth="1"/>
    <col min="9212" max="9213" width="13.28515625" style="2" customWidth="1"/>
    <col min="9214" max="9214" width="13.85546875" style="2" customWidth="1"/>
    <col min="9215" max="9218" width="9.140625" style="2" customWidth="1"/>
    <col min="9219" max="9457" width="8.85546875" style="2"/>
    <col min="9458" max="9458" width="46.140625" style="2" customWidth="1"/>
    <col min="9459" max="9459" width="30.7109375" style="2" customWidth="1"/>
    <col min="9460" max="9460" width="20.85546875" style="2" customWidth="1"/>
    <col min="9461" max="9462" width="20.42578125" style="2" customWidth="1"/>
    <col min="9463" max="9463" width="14.7109375" style="2" customWidth="1"/>
    <col min="9464" max="9464" width="14" style="2" customWidth="1"/>
    <col min="9465" max="9465" width="32.85546875" style="2" customWidth="1"/>
    <col min="9466" max="9466" width="11" style="2" customWidth="1"/>
    <col min="9467" max="9467" width="11.140625" style="2" customWidth="1"/>
    <col min="9468" max="9469" width="13.28515625" style="2" customWidth="1"/>
    <col min="9470" max="9470" width="13.85546875" style="2" customWidth="1"/>
    <col min="9471" max="9474" width="9.140625" style="2" customWidth="1"/>
    <col min="9475" max="9713" width="8.85546875" style="2"/>
    <col min="9714" max="9714" width="46.140625" style="2" customWidth="1"/>
    <col min="9715" max="9715" width="30.7109375" style="2" customWidth="1"/>
    <col min="9716" max="9716" width="20.85546875" style="2" customWidth="1"/>
    <col min="9717" max="9718" width="20.42578125" style="2" customWidth="1"/>
    <col min="9719" max="9719" width="14.7109375" style="2" customWidth="1"/>
    <col min="9720" max="9720" width="14" style="2" customWidth="1"/>
    <col min="9721" max="9721" width="32.85546875" style="2" customWidth="1"/>
    <col min="9722" max="9722" width="11" style="2" customWidth="1"/>
    <col min="9723" max="9723" width="11.140625" style="2" customWidth="1"/>
    <col min="9724" max="9725" width="13.28515625" style="2" customWidth="1"/>
    <col min="9726" max="9726" width="13.85546875" style="2" customWidth="1"/>
    <col min="9727" max="9730" width="9.140625" style="2" customWidth="1"/>
    <col min="9731" max="9969" width="8.85546875" style="2"/>
    <col min="9970" max="9970" width="46.140625" style="2" customWidth="1"/>
    <col min="9971" max="9971" width="30.7109375" style="2" customWidth="1"/>
    <col min="9972" max="9972" width="20.85546875" style="2" customWidth="1"/>
    <col min="9973" max="9974" width="20.42578125" style="2" customWidth="1"/>
    <col min="9975" max="9975" width="14.7109375" style="2" customWidth="1"/>
    <col min="9976" max="9976" width="14" style="2" customWidth="1"/>
    <col min="9977" max="9977" width="32.85546875" style="2" customWidth="1"/>
    <col min="9978" max="9978" width="11" style="2" customWidth="1"/>
    <col min="9979" max="9979" width="11.140625" style="2" customWidth="1"/>
    <col min="9980" max="9981" width="13.28515625" style="2" customWidth="1"/>
    <col min="9982" max="9982" width="13.85546875" style="2" customWidth="1"/>
    <col min="9983" max="9986" width="9.140625" style="2" customWidth="1"/>
    <col min="9987" max="10225" width="8.85546875" style="2"/>
    <col min="10226" max="10226" width="46.140625" style="2" customWidth="1"/>
    <col min="10227" max="10227" width="30.7109375" style="2" customWidth="1"/>
    <col min="10228" max="10228" width="20.85546875" style="2" customWidth="1"/>
    <col min="10229" max="10230" width="20.42578125" style="2" customWidth="1"/>
    <col min="10231" max="10231" width="14.7109375" style="2" customWidth="1"/>
    <col min="10232" max="10232" width="14" style="2" customWidth="1"/>
    <col min="10233" max="10233" width="32.85546875" style="2" customWidth="1"/>
    <col min="10234" max="10234" width="11" style="2" customWidth="1"/>
    <col min="10235" max="10235" width="11.140625" style="2" customWidth="1"/>
    <col min="10236" max="10237" width="13.28515625" style="2" customWidth="1"/>
    <col min="10238" max="10238" width="13.85546875" style="2" customWidth="1"/>
    <col min="10239" max="10242" width="9.140625" style="2" customWidth="1"/>
    <col min="10243" max="10481" width="8.85546875" style="2"/>
    <col min="10482" max="10482" width="46.140625" style="2" customWidth="1"/>
    <col min="10483" max="10483" width="30.7109375" style="2" customWidth="1"/>
    <col min="10484" max="10484" width="20.85546875" style="2" customWidth="1"/>
    <col min="10485" max="10486" width="20.42578125" style="2" customWidth="1"/>
    <col min="10487" max="10487" width="14.7109375" style="2" customWidth="1"/>
    <col min="10488" max="10488" width="14" style="2" customWidth="1"/>
    <col min="10489" max="10489" width="32.85546875" style="2" customWidth="1"/>
    <col min="10490" max="10490" width="11" style="2" customWidth="1"/>
    <col min="10491" max="10491" width="11.140625" style="2" customWidth="1"/>
    <col min="10492" max="10493" width="13.28515625" style="2" customWidth="1"/>
    <col min="10494" max="10494" width="13.85546875" style="2" customWidth="1"/>
    <col min="10495" max="10498" width="9.140625" style="2" customWidth="1"/>
    <col min="10499" max="10737" width="8.85546875" style="2"/>
    <col min="10738" max="10738" width="46.140625" style="2" customWidth="1"/>
    <col min="10739" max="10739" width="30.7109375" style="2" customWidth="1"/>
    <col min="10740" max="10740" width="20.85546875" style="2" customWidth="1"/>
    <col min="10741" max="10742" width="20.42578125" style="2" customWidth="1"/>
    <col min="10743" max="10743" width="14.7109375" style="2" customWidth="1"/>
    <col min="10744" max="10744" width="14" style="2" customWidth="1"/>
    <col min="10745" max="10745" width="32.85546875" style="2" customWidth="1"/>
    <col min="10746" max="10746" width="11" style="2" customWidth="1"/>
    <col min="10747" max="10747" width="11.140625" style="2" customWidth="1"/>
    <col min="10748" max="10749" width="13.28515625" style="2" customWidth="1"/>
    <col min="10750" max="10750" width="13.85546875" style="2" customWidth="1"/>
    <col min="10751" max="10754" width="9.140625" style="2" customWidth="1"/>
    <col min="10755" max="10993" width="8.85546875" style="2"/>
    <col min="10994" max="10994" width="46.140625" style="2" customWidth="1"/>
    <col min="10995" max="10995" width="30.7109375" style="2" customWidth="1"/>
    <col min="10996" max="10996" width="20.85546875" style="2" customWidth="1"/>
    <col min="10997" max="10998" width="20.42578125" style="2" customWidth="1"/>
    <col min="10999" max="10999" width="14.7109375" style="2" customWidth="1"/>
    <col min="11000" max="11000" width="14" style="2" customWidth="1"/>
    <col min="11001" max="11001" width="32.85546875" style="2" customWidth="1"/>
    <col min="11002" max="11002" width="11" style="2" customWidth="1"/>
    <col min="11003" max="11003" width="11.140625" style="2" customWidth="1"/>
    <col min="11004" max="11005" width="13.28515625" style="2" customWidth="1"/>
    <col min="11006" max="11006" width="13.85546875" style="2" customWidth="1"/>
    <col min="11007" max="11010" width="9.140625" style="2" customWidth="1"/>
    <col min="11011" max="11249" width="8.85546875" style="2"/>
    <col min="11250" max="11250" width="46.140625" style="2" customWidth="1"/>
    <col min="11251" max="11251" width="30.7109375" style="2" customWidth="1"/>
    <col min="11252" max="11252" width="20.85546875" style="2" customWidth="1"/>
    <col min="11253" max="11254" width="20.42578125" style="2" customWidth="1"/>
    <col min="11255" max="11255" width="14.7109375" style="2" customWidth="1"/>
    <col min="11256" max="11256" width="14" style="2" customWidth="1"/>
    <col min="11257" max="11257" width="32.85546875" style="2" customWidth="1"/>
    <col min="11258" max="11258" width="11" style="2" customWidth="1"/>
    <col min="11259" max="11259" width="11.140625" style="2" customWidth="1"/>
    <col min="11260" max="11261" width="13.28515625" style="2" customWidth="1"/>
    <col min="11262" max="11262" width="13.85546875" style="2" customWidth="1"/>
    <col min="11263" max="11266" width="9.140625" style="2" customWidth="1"/>
    <col min="11267" max="11505" width="8.85546875" style="2"/>
    <col min="11506" max="11506" width="46.140625" style="2" customWidth="1"/>
    <col min="11507" max="11507" width="30.7109375" style="2" customWidth="1"/>
    <col min="11508" max="11508" width="20.85546875" style="2" customWidth="1"/>
    <col min="11509" max="11510" width="20.42578125" style="2" customWidth="1"/>
    <col min="11511" max="11511" width="14.7109375" style="2" customWidth="1"/>
    <col min="11512" max="11512" width="14" style="2" customWidth="1"/>
    <col min="11513" max="11513" width="32.85546875" style="2" customWidth="1"/>
    <col min="11514" max="11514" width="11" style="2" customWidth="1"/>
    <col min="11515" max="11515" width="11.140625" style="2" customWidth="1"/>
    <col min="11516" max="11517" width="13.28515625" style="2" customWidth="1"/>
    <col min="11518" max="11518" width="13.85546875" style="2" customWidth="1"/>
    <col min="11519" max="11522" width="9.140625" style="2" customWidth="1"/>
    <col min="11523" max="11761" width="8.85546875" style="2"/>
    <col min="11762" max="11762" width="46.140625" style="2" customWidth="1"/>
    <col min="11763" max="11763" width="30.7109375" style="2" customWidth="1"/>
    <col min="11764" max="11764" width="20.85546875" style="2" customWidth="1"/>
    <col min="11765" max="11766" width="20.42578125" style="2" customWidth="1"/>
    <col min="11767" max="11767" width="14.7109375" style="2" customWidth="1"/>
    <col min="11768" max="11768" width="14" style="2" customWidth="1"/>
    <col min="11769" max="11769" width="32.85546875" style="2" customWidth="1"/>
    <col min="11770" max="11770" width="11" style="2" customWidth="1"/>
    <col min="11771" max="11771" width="11.140625" style="2" customWidth="1"/>
    <col min="11772" max="11773" width="13.28515625" style="2" customWidth="1"/>
    <col min="11774" max="11774" width="13.85546875" style="2" customWidth="1"/>
    <col min="11775" max="11778" width="9.140625" style="2" customWidth="1"/>
    <col min="11779" max="12017" width="8.85546875" style="2"/>
    <col min="12018" max="12018" width="46.140625" style="2" customWidth="1"/>
    <col min="12019" max="12019" width="30.7109375" style="2" customWidth="1"/>
    <col min="12020" max="12020" width="20.85546875" style="2" customWidth="1"/>
    <col min="12021" max="12022" width="20.42578125" style="2" customWidth="1"/>
    <col min="12023" max="12023" width="14.7109375" style="2" customWidth="1"/>
    <col min="12024" max="12024" width="14" style="2" customWidth="1"/>
    <col min="12025" max="12025" width="32.85546875" style="2" customWidth="1"/>
    <col min="12026" max="12026" width="11" style="2" customWidth="1"/>
    <col min="12027" max="12027" width="11.140625" style="2" customWidth="1"/>
    <col min="12028" max="12029" width="13.28515625" style="2" customWidth="1"/>
    <col min="12030" max="12030" width="13.85546875" style="2" customWidth="1"/>
    <col min="12031" max="12034" width="9.140625" style="2" customWidth="1"/>
    <col min="12035" max="12273" width="8.85546875" style="2"/>
    <col min="12274" max="12274" width="46.140625" style="2" customWidth="1"/>
    <col min="12275" max="12275" width="30.7109375" style="2" customWidth="1"/>
    <col min="12276" max="12276" width="20.85546875" style="2" customWidth="1"/>
    <col min="12277" max="12278" width="20.42578125" style="2" customWidth="1"/>
    <col min="12279" max="12279" width="14.7109375" style="2" customWidth="1"/>
    <col min="12280" max="12280" width="14" style="2" customWidth="1"/>
    <col min="12281" max="12281" width="32.85546875" style="2" customWidth="1"/>
    <col min="12282" max="12282" width="11" style="2" customWidth="1"/>
    <col min="12283" max="12283" width="11.140625" style="2" customWidth="1"/>
    <col min="12284" max="12285" width="13.28515625" style="2" customWidth="1"/>
    <col min="12286" max="12286" width="13.85546875" style="2" customWidth="1"/>
    <col min="12287" max="12290" width="9.140625" style="2" customWidth="1"/>
    <col min="12291" max="12529" width="8.85546875" style="2"/>
    <col min="12530" max="12530" width="46.140625" style="2" customWidth="1"/>
    <col min="12531" max="12531" width="30.7109375" style="2" customWidth="1"/>
    <col min="12532" max="12532" width="20.85546875" style="2" customWidth="1"/>
    <col min="12533" max="12534" width="20.42578125" style="2" customWidth="1"/>
    <col min="12535" max="12535" width="14.7109375" style="2" customWidth="1"/>
    <col min="12536" max="12536" width="14" style="2" customWidth="1"/>
    <col min="12537" max="12537" width="32.85546875" style="2" customWidth="1"/>
    <col min="12538" max="12538" width="11" style="2" customWidth="1"/>
    <col min="12539" max="12539" width="11.140625" style="2" customWidth="1"/>
    <col min="12540" max="12541" width="13.28515625" style="2" customWidth="1"/>
    <col min="12542" max="12542" width="13.85546875" style="2" customWidth="1"/>
    <col min="12543" max="12546" width="9.140625" style="2" customWidth="1"/>
    <col min="12547" max="12785" width="8.85546875" style="2"/>
    <col min="12786" max="12786" width="46.140625" style="2" customWidth="1"/>
    <col min="12787" max="12787" width="30.7109375" style="2" customWidth="1"/>
    <col min="12788" max="12788" width="20.85546875" style="2" customWidth="1"/>
    <col min="12789" max="12790" width="20.42578125" style="2" customWidth="1"/>
    <col min="12791" max="12791" width="14.7109375" style="2" customWidth="1"/>
    <col min="12792" max="12792" width="14" style="2" customWidth="1"/>
    <col min="12793" max="12793" width="32.85546875" style="2" customWidth="1"/>
    <col min="12794" max="12794" width="11" style="2" customWidth="1"/>
    <col min="12795" max="12795" width="11.140625" style="2" customWidth="1"/>
    <col min="12796" max="12797" width="13.28515625" style="2" customWidth="1"/>
    <col min="12798" max="12798" width="13.85546875" style="2" customWidth="1"/>
    <col min="12799" max="12802" width="9.140625" style="2" customWidth="1"/>
    <col min="12803" max="13041" width="8.85546875" style="2"/>
    <col min="13042" max="13042" width="46.140625" style="2" customWidth="1"/>
    <col min="13043" max="13043" width="30.7109375" style="2" customWidth="1"/>
    <col min="13044" max="13044" width="20.85546875" style="2" customWidth="1"/>
    <col min="13045" max="13046" width="20.42578125" style="2" customWidth="1"/>
    <col min="13047" max="13047" width="14.7109375" style="2" customWidth="1"/>
    <col min="13048" max="13048" width="14" style="2" customWidth="1"/>
    <col min="13049" max="13049" width="32.85546875" style="2" customWidth="1"/>
    <col min="13050" max="13050" width="11" style="2" customWidth="1"/>
    <col min="13051" max="13051" width="11.140625" style="2" customWidth="1"/>
    <col min="13052" max="13053" width="13.28515625" style="2" customWidth="1"/>
    <col min="13054" max="13054" width="13.85546875" style="2" customWidth="1"/>
    <col min="13055" max="13058" width="9.140625" style="2" customWidth="1"/>
    <col min="13059" max="13297" width="8.85546875" style="2"/>
    <col min="13298" max="13298" width="46.140625" style="2" customWidth="1"/>
    <col min="13299" max="13299" width="30.7109375" style="2" customWidth="1"/>
    <col min="13300" max="13300" width="20.85546875" style="2" customWidth="1"/>
    <col min="13301" max="13302" width="20.42578125" style="2" customWidth="1"/>
    <col min="13303" max="13303" width="14.7109375" style="2" customWidth="1"/>
    <col min="13304" max="13304" width="14" style="2" customWidth="1"/>
    <col min="13305" max="13305" width="32.85546875" style="2" customWidth="1"/>
    <col min="13306" max="13306" width="11" style="2" customWidth="1"/>
    <col min="13307" max="13307" width="11.140625" style="2" customWidth="1"/>
    <col min="13308" max="13309" width="13.28515625" style="2" customWidth="1"/>
    <col min="13310" max="13310" width="13.85546875" style="2" customWidth="1"/>
    <col min="13311" max="13314" width="9.140625" style="2" customWidth="1"/>
    <col min="13315" max="13553" width="8.85546875" style="2"/>
    <col min="13554" max="13554" width="46.140625" style="2" customWidth="1"/>
    <col min="13555" max="13555" width="30.7109375" style="2" customWidth="1"/>
    <col min="13556" max="13556" width="20.85546875" style="2" customWidth="1"/>
    <col min="13557" max="13558" width="20.42578125" style="2" customWidth="1"/>
    <col min="13559" max="13559" width="14.7109375" style="2" customWidth="1"/>
    <col min="13560" max="13560" width="14" style="2" customWidth="1"/>
    <col min="13561" max="13561" width="32.85546875" style="2" customWidth="1"/>
    <col min="13562" max="13562" width="11" style="2" customWidth="1"/>
    <col min="13563" max="13563" width="11.140625" style="2" customWidth="1"/>
    <col min="13564" max="13565" width="13.28515625" style="2" customWidth="1"/>
    <col min="13566" max="13566" width="13.85546875" style="2" customWidth="1"/>
    <col min="13567" max="13570" width="9.140625" style="2" customWidth="1"/>
    <col min="13571" max="13809" width="8.85546875" style="2"/>
    <col min="13810" max="13810" width="46.140625" style="2" customWidth="1"/>
    <col min="13811" max="13811" width="30.7109375" style="2" customWidth="1"/>
    <col min="13812" max="13812" width="20.85546875" style="2" customWidth="1"/>
    <col min="13813" max="13814" width="20.42578125" style="2" customWidth="1"/>
    <col min="13815" max="13815" width="14.7109375" style="2" customWidth="1"/>
    <col min="13816" max="13816" width="14" style="2" customWidth="1"/>
    <col min="13817" max="13817" width="32.85546875" style="2" customWidth="1"/>
    <col min="13818" max="13818" width="11" style="2" customWidth="1"/>
    <col min="13819" max="13819" width="11.140625" style="2" customWidth="1"/>
    <col min="13820" max="13821" width="13.28515625" style="2" customWidth="1"/>
    <col min="13822" max="13822" width="13.85546875" style="2" customWidth="1"/>
    <col min="13823" max="13826" width="9.140625" style="2" customWidth="1"/>
    <col min="13827" max="14065" width="8.85546875" style="2"/>
    <col min="14066" max="14066" width="46.140625" style="2" customWidth="1"/>
    <col min="14067" max="14067" width="30.7109375" style="2" customWidth="1"/>
    <col min="14068" max="14068" width="20.85546875" style="2" customWidth="1"/>
    <col min="14069" max="14070" width="20.42578125" style="2" customWidth="1"/>
    <col min="14071" max="14071" width="14.7109375" style="2" customWidth="1"/>
    <col min="14072" max="14072" width="14" style="2" customWidth="1"/>
    <col min="14073" max="14073" width="32.85546875" style="2" customWidth="1"/>
    <col min="14074" max="14074" width="11" style="2" customWidth="1"/>
    <col min="14075" max="14075" width="11.140625" style="2" customWidth="1"/>
    <col min="14076" max="14077" width="13.28515625" style="2" customWidth="1"/>
    <col min="14078" max="14078" width="13.85546875" style="2" customWidth="1"/>
    <col min="14079" max="14082" width="9.140625" style="2" customWidth="1"/>
    <col min="14083" max="14321" width="8.85546875" style="2"/>
    <col min="14322" max="14322" width="46.140625" style="2" customWidth="1"/>
    <col min="14323" max="14323" width="30.7109375" style="2" customWidth="1"/>
    <col min="14324" max="14324" width="20.85546875" style="2" customWidth="1"/>
    <col min="14325" max="14326" width="20.42578125" style="2" customWidth="1"/>
    <col min="14327" max="14327" width="14.7109375" style="2" customWidth="1"/>
    <col min="14328" max="14328" width="14" style="2" customWidth="1"/>
    <col min="14329" max="14329" width="32.85546875" style="2" customWidth="1"/>
    <col min="14330" max="14330" width="11" style="2" customWidth="1"/>
    <col min="14331" max="14331" width="11.140625" style="2" customWidth="1"/>
    <col min="14332" max="14333" width="13.28515625" style="2" customWidth="1"/>
    <col min="14334" max="14334" width="13.85546875" style="2" customWidth="1"/>
    <col min="14335" max="14338" width="9.140625" style="2" customWidth="1"/>
    <col min="14339" max="14577" width="8.85546875" style="2"/>
    <col min="14578" max="14578" width="46.140625" style="2" customWidth="1"/>
    <col min="14579" max="14579" width="30.7109375" style="2" customWidth="1"/>
    <col min="14580" max="14580" width="20.85546875" style="2" customWidth="1"/>
    <col min="14581" max="14582" width="20.42578125" style="2" customWidth="1"/>
    <col min="14583" max="14583" width="14.7109375" style="2" customWidth="1"/>
    <col min="14584" max="14584" width="14" style="2" customWidth="1"/>
    <col min="14585" max="14585" width="32.85546875" style="2" customWidth="1"/>
    <col min="14586" max="14586" width="11" style="2" customWidth="1"/>
    <col min="14587" max="14587" width="11.140625" style="2" customWidth="1"/>
    <col min="14588" max="14589" width="13.28515625" style="2" customWidth="1"/>
    <col min="14590" max="14590" width="13.85546875" style="2" customWidth="1"/>
    <col min="14591" max="14594" width="9.140625" style="2" customWidth="1"/>
    <col min="14595" max="14833" width="8.85546875" style="2"/>
    <col min="14834" max="14834" width="46.140625" style="2" customWidth="1"/>
    <col min="14835" max="14835" width="30.7109375" style="2" customWidth="1"/>
    <col min="14836" max="14836" width="20.85546875" style="2" customWidth="1"/>
    <col min="14837" max="14838" width="20.42578125" style="2" customWidth="1"/>
    <col min="14839" max="14839" width="14.7109375" style="2" customWidth="1"/>
    <col min="14840" max="14840" width="14" style="2" customWidth="1"/>
    <col min="14841" max="14841" width="32.85546875" style="2" customWidth="1"/>
    <col min="14842" max="14842" width="11" style="2" customWidth="1"/>
    <col min="14843" max="14843" width="11.140625" style="2" customWidth="1"/>
    <col min="14844" max="14845" width="13.28515625" style="2" customWidth="1"/>
    <col min="14846" max="14846" width="13.85546875" style="2" customWidth="1"/>
    <col min="14847" max="14850" width="9.140625" style="2" customWidth="1"/>
    <col min="14851" max="15089" width="8.85546875" style="2"/>
    <col min="15090" max="15090" width="46.140625" style="2" customWidth="1"/>
    <col min="15091" max="15091" width="30.7109375" style="2" customWidth="1"/>
    <col min="15092" max="15092" width="20.85546875" style="2" customWidth="1"/>
    <col min="15093" max="15094" width="20.42578125" style="2" customWidth="1"/>
    <col min="15095" max="15095" width="14.7109375" style="2" customWidth="1"/>
    <col min="15096" max="15096" width="14" style="2" customWidth="1"/>
    <col min="15097" max="15097" width="32.85546875" style="2" customWidth="1"/>
    <col min="15098" max="15098" width="11" style="2" customWidth="1"/>
    <col min="15099" max="15099" width="11.140625" style="2" customWidth="1"/>
    <col min="15100" max="15101" width="13.28515625" style="2" customWidth="1"/>
    <col min="15102" max="15102" width="13.85546875" style="2" customWidth="1"/>
    <col min="15103" max="15106" width="9.140625" style="2" customWidth="1"/>
    <col min="15107" max="15345" width="8.85546875" style="2"/>
    <col min="15346" max="15346" width="46.140625" style="2" customWidth="1"/>
    <col min="15347" max="15347" width="30.7109375" style="2" customWidth="1"/>
    <col min="15348" max="15348" width="20.85546875" style="2" customWidth="1"/>
    <col min="15349" max="15350" width="20.42578125" style="2" customWidth="1"/>
    <col min="15351" max="15351" width="14.7109375" style="2" customWidth="1"/>
    <col min="15352" max="15352" width="14" style="2" customWidth="1"/>
    <col min="15353" max="15353" width="32.85546875" style="2" customWidth="1"/>
    <col min="15354" max="15354" width="11" style="2" customWidth="1"/>
    <col min="15355" max="15355" width="11.140625" style="2" customWidth="1"/>
    <col min="15356" max="15357" width="13.28515625" style="2" customWidth="1"/>
    <col min="15358" max="15358" width="13.85546875" style="2" customWidth="1"/>
    <col min="15359" max="15362" width="9.140625" style="2" customWidth="1"/>
    <col min="15363" max="15601" width="8.85546875" style="2"/>
    <col min="15602" max="15602" width="46.140625" style="2" customWidth="1"/>
    <col min="15603" max="15603" width="30.7109375" style="2" customWidth="1"/>
    <col min="15604" max="15604" width="20.85546875" style="2" customWidth="1"/>
    <col min="15605" max="15606" width="20.42578125" style="2" customWidth="1"/>
    <col min="15607" max="15607" width="14.7109375" style="2" customWidth="1"/>
    <col min="15608" max="15608" width="14" style="2" customWidth="1"/>
    <col min="15609" max="15609" width="32.85546875" style="2" customWidth="1"/>
    <col min="15610" max="15610" width="11" style="2" customWidth="1"/>
    <col min="15611" max="15611" width="11.140625" style="2" customWidth="1"/>
    <col min="15612" max="15613" width="13.28515625" style="2" customWidth="1"/>
    <col min="15614" max="15614" width="13.85546875" style="2" customWidth="1"/>
    <col min="15615" max="15618" width="9.140625" style="2" customWidth="1"/>
    <col min="15619" max="15857" width="8.85546875" style="2"/>
    <col min="15858" max="15858" width="46.140625" style="2" customWidth="1"/>
    <col min="15859" max="15859" width="30.7109375" style="2" customWidth="1"/>
    <col min="15860" max="15860" width="20.85546875" style="2" customWidth="1"/>
    <col min="15861" max="15862" width="20.42578125" style="2" customWidth="1"/>
    <col min="15863" max="15863" width="14.7109375" style="2" customWidth="1"/>
    <col min="15864" max="15864" width="14" style="2" customWidth="1"/>
    <col min="15865" max="15865" width="32.85546875" style="2" customWidth="1"/>
    <col min="15866" max="15866" width="11" style="2" customWidth="1"/>
    <col min="15867" max="15867" width="11.140625" style="2" customWidth="1"/>
    <col min="15868" max="15869" width="13.28515625" style="2" customWidth="1"/>
    <col min="15870" max="15870" width="13.85546875" style="2" customWidth="1"/>
    <col min="15871" max="15874" width="9.140625" style="2" customWidth="1"/>
    <col min="15875" max="16113" width="8.85546875" style="2"/>
    <col min="16114" max="16114" width="46.140625" style="2" customWidth="1"/>
    <col min="16115" max="16115" width="30.7109375" style="2" customWidth="1"/>
    <col min="16116" max="16116" width="20.85546875" style="2" customWidth="1"/>
    <col min="16117" max="16118" width="20.42578125" style="2" customWidth="1"/>
    <col min="16119" max="16119" width="14.7109375" style="2" customWidth="1"/>
    <col min="16120" max="16120" width="14" style="2" customWidth="1"/>
    <col min="16121" max="16121" width="32.85546875" style="2" customWidth="1"/>
    <col min="16122" max="16122" width="11" style="2" customWidth="1"/>
    <col min="16123" max="16123" width="11.140625" style="2" customWidth="1"/>
    <col min="16124" max="16125" width="13.28515625" style="2" customWidth="1"/>
    <col min="16126" max="16126" width="13.85546875" style="2" customWidth="1"/>
    <col min="16127" max="16130" width="9.140625" style="2" customWidth="1"/>
    <col min="16131" max="16369" width="8.85546875" style="2"/>
    <col min="16370" max="16384" width="8.85546875" style="2" customWidth="1"/>
  </cols>
  <sheetData>
    <row r="1" spans="1:7" s="344" customFormat="1" ht="12.75">
      <c r="A1" s="341"/>
      <c r="B1" s="341"/>
      <c r="C1" s="342"/>
      <c r="D1" s="342"/>
      <c r="E1" s="342"/>
      <c r="F1" s="342"/>
      <c r="G1" s="343" t="s">
        <v>221</v>
      </c>
    </row>
    <row r="2" spans="1:7" s="344" customFormat="1" ht="12.75">
      <c r="A2" s="341"/>
      <c r="B2" s="341"/>
      <c r="C2" s="342"/>
      <c r="D2" s="342"/>
      <c r="E2" s="342"/>
      <c r="F2" s="342"/>
      <c r="G2" s="343" t="s">
        <v>222</v>
      </c>
    </row>
    <row r="3" spans="1:7" s="344" customFormat="1" ht="12.75">
      <c r="A3" s="341"/>
      <c r="B3" s="341"/>
      <c r="C3" s="342"/>
      <c r="D3" s="342"/>
      <c r="E3" s="342"/>
      <c r="F3" s="342"/>
      <c r="G3" s="343" t="s">
        <v>223</v>
      </c>
    </row>
    <row r="4" spans="1:7" s="344" customFormat="1" ht="12.75">
      <c r="A4" s="341"/>
      <c r="B4" s="341"/>
      <c r="C4" s="342"/>
      <c r="D4" s="342"/>
      <c r="E4" s="342"/>
      <c r="F4" s="342"/>
      <c r="G4" s="343" t="s">
        <v>224</v>
      </c>
    </row>
    <row r="5" spans="1:7" s="344" customFormat="1" ht="12.75">
      <c r="A5" s="341"/>
      <c r="B5" s="316"/>
      <c r="C5" s="342"/>
      <c r="D5" s="342"/>
      <c r="E5" s="342"/>
      <c r="F5" s="342"/>
      <c r="G5" s="343" t="s">
        <v>225</v>
      </c>
    </row>
    <row r="6" spans="1:7" s="344" customFormat="1">
      <c r="A6" s="345"/>
      <c r="B6" s="318"/>
      <c r="C6" s="346"/>
      <c r="D6" s="346"/>
      <c r="E6" s="346"/>
      <c r="F6" s="347"/>
      <c r="G6" s="347"/>
    </row>
    <row r="7" spans="1:7" s="344" customFormat="1">
      <c r="A7" s="345"/>
      <c r="B7" s="318"/>
      <c r="C7" s="346"/>
      <c r="D7" s="346"/>
      <c r="E7" s="347"/>
      <c r="F7" s="347"/>
      <c r="G7" s="348" t="s">
        <v>226</v>
      </c>
    </row>
    <row r="8" spans="1:7" s="344" customFormat="1">
      <c r="A8" s="345"/>
      <c r="B8" s="318"/>
      <c r="C8" s="346"/>
      <c r="D8" s="346"/>
      <c r="E8" s="347"/>
      <c r="F8" s="347"/>
      <c r="G8" s="348"/>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4" customFormat="1" ht="21.75" customHeight="1"/>
    <row r="14" spans="1:7" s="644" customFormat="1" ht="19.5" customHeight="1">
      <c r="D14" s="990" t="s">
        <v>477</v>
      </c>
      <c r="E14" s="990"/>
      <c r="F14" s="990"/>
      <c r="G14" s="990"/>
    </row>
    <row r="15" spans="1:7" s="890" customFormat="1" ht="15.75">
      <c r="D15" s="991" t="s">
        <v>437</v>
      </c>
      <c r="E15" s="991"/>
      <c r="F15" s="991"/>
      <c r="G15" s="991"/>
    </row>
    <row r="16" spans="1:7" s="891" customFormat="1" ht="15.75">
      <c r="D16" s="992" t="s">
        <v>191</v>
      </c>
      <c r="E16" s="992"/>
      <c r="F16" s="992"/>
      <c r="G16" s="992"/>
    </row>
    <row r="17" spans="1:7" s="891" customFormat="1" ht="15.75">
      <c r="D17" s="993" t="s">
        <v>462</v>
      </c>
      <c r="E17" s="993"/>
      <c r="F17" s="993"/>
      <c r="G17" s="993"/>
    </row>
    <row r="18" spans="1:7" s="891" customFormat="1" ht="15.75">
      <c r="F18" s="891" t="s">
        <v>27</v>
      </c>
    </row>
    <row r="19" spans="1:7" s="35" customFormat="1" ht="15.75">
      <c r="F19" s="36"/>
    </row>
    <row r="20" spans="1:7" s="35" customFormat="1" ht="18" customHeight="1"/>
    <row r="21" spans="1:7" s="35" customFormat="1" ht="18" customHeight="1">
      <c r="F21" s="54"/>
    </row>
    <row r="22" spans="1:7" s="8" customFormat="1" ht="15.75">
      <c r="A22" s="1052" t="s">
        <v>2</v>
      </c>
      <c r="B22" s="1052"/>
      <c r="C22" s="1052"/>
      <c r="D22" s="1052"/>
      <c r="E22" s="1052"/>
      <c r="F22" s="1052"/>
      <c r="G22" s="1052"/>
    </row>
    <row r="23" spans="1:7" s="8" customFormat="1" ht="15.75">
      <c r="A23" s="1055" t="s">
        <v>192</v>
      </c>
      <c r="B23" s="1055"/>
      <c r="C23" s="1055"/>
      <c r="D23" s="1055"/>
      <c r="E23" s="1055"/>
      <c r="F23" s="1055"/>
      <c r="G23" s="1055"/>
    </row>
    <row r="24" spans="1:7" s="8" customFormat="1" ht="15.75">
      <c r="A24" s="1051"/>
      <c r="B24" s="1051"/>
      <c r="C24" s="1051"/>
      <c r="D24" s="1051"/>
      <c r="E24" s="1051"/>
      <c r="F24" s="1051"/>
      <c r="G24" s="1051"/>
    </row>
    <row r="25" spans="1:7" s="8" customFormat="1" ht="15" customHeight="1">
      <c r="A25" s="1052" t="s">
        <v>28</v>
      </c>
      <c r="B25" s="1052"/>
      <c r="C25" s="1052"/>
      <c r="D25" s="1052"/>
      <c r="E25" s="1052"/>
      <c r="F25" s="1052"/>
      <c r="G25" s="1052"/>
    </row>
    <row r="26" spans="1:7" ht="18" customHeight="1">
      <c r="A26" s="11"/>
      <c r="B26" s="11"/>
      <c r="C26" s="12"/>
      <c r="D26" s="12"/>
      <c r="E26" s="12"/>
      <c r="F26" s="12"/>
      <c r="G26" s="12"/>
    </row>
    <row r="27" spans="1:7" ht="15.75">
      <c r="A27" s="1038" t="s">
        <v>44</v>
      </c>
      <c r="B27" s="1038"/>
      <c r="C27" s="1038"/>
      <c r="D27" s="1038"/>
      <c r="E27" s="1038"/>
      <c r="F27" s="1038"/>
      <c r="G27" s="1038"/>
    </row>
    <row r="28" spans="1:7" s="789" customFormat="1" ht="19.5" customHeight="1">
      <c r="A28" s="938" t="s">
        <v>480</v>
      </c>
      <c r="B28" s="938"/>
      <c r="C28" s="938"/>
      <c r="D28" s="938"/>
      <c r="E28" s="938"/>
      <c r="F28" s="938"/>
      <c r="G28" s="938"/>
    </row>
    <row r="29" spans="1:7" s="8" customFormat="1" ht="81.75" customHeight="1">
      <c r="A29" s="1034" t="s">
        <v>135</v>
      </c>
      <c r="B29" s="1034"/>
      <c r="C29" s="1034"/>
      <c r="D29" s="1034"/>
      <c r="E29" s="1034"/>
      <c r="F29" s="1034"/>
      <c r="G29" s="1034"/>
    </row>
    <row r="30" spans="1:7" s="17" customFormat="1" ht="17.25" customHeight="1">
      <c r="A30" s="4" t="s">
        <v>3</v>
      </c>
    </row>
    <row r="31" spans="1:7" s="17" customFormat="1" ht="15.75" customHeight="1">
      <c r="A31" s="1043" t="s">
        <v>272</v>
      </c>
      <c r="B31" s="1043"/>
      <c r="C31" s="1043"/>
      <c r="D31" s="1043"/>
      <c r="E31" s="1043"/>
      <c r="F31" s="1043"/>
      <c r="G31" s="1043"/>
    </row>
    <row r="32" spans="1:7" s="17" customFormat="1" ht="30" customHeight="1">
      <c r="A32" s="1037" t="s">
        <v>502</v>
      </c>
      <c r="B32" s="1037"/>
      <c r="C32" s="1037"/>
      <c r="D32" s="1037"/>
      <c r="E32" s="1037"/>
      <c r="F32" s="1037"/>
      <c r="G32" s="1037"/>
    </row>
    <row r="33" spans="1:7" s="17" customFormat="1" ht="22.5" customHeight="1">
      <c r="A33" s="4" t="s">
        <v>130</v>
      </c>
    </row>
    <row r="34" spans="1:7" s="17" customFormat="1" ht="15.75">
      <c r="A34" s="4" t="s">
        <v>131</v>
      </c>
    </row>
    <row r="35" spans="1:7" ht="31.5" customHeight="1">
      <c r="A35" s="1034" t="s">
        <v>142</v>
      </c>
      <c r="B35" s="1034"/>
      <c r="C35" s="1034"/>
      <c r="D35" s="1034"/>
      <c r="E35" s="1034"/>
      <c r="F35" s="1034"/>
      <c r="G35" s="1034"/>
    </row>
    <row r="36" spans="1:7" s="17" customFormat="1" ht="15.75">
      <c r="A36" s="1054" t="s">
        <v>378</v>
      </c>
      <c r="B36" s="1054"/>
      <c r="C36" s="1054"/>
      <c r="D36" s="1054"/>
      <c r="E36" s="1054"/>
      <c r="F36" s="1054"/>
      <c r="G36" s="1054"/>
    </row>
    <row r="37" spans="1:7" s="133" customFormat="1" ht="20.25" customHeight="1">
      <c r="A37" s="999" t="s">
        <v>59</v>
      </c>
      <c r="B37" s="999"/>
      <c r="C37" s="999"/>
      <c r="D37" s="999" t="s">
        <v>7</v>
      </c>
      <c r="E37" s="999" t="s">
        <v>60</v>
      </c>
      <c r="F37" s="999"/>
      <c r="G37" s="999"/>
    </row>
    <row r="38" spans="1:7" s="133" customFormat="1" ht="19.5" customHeight="1">
      <c r="A38" s="999"/>
      <c r="B38" s="999"/>
      <c r="C38" s="999"/>
      <c r="D38" s="999"/>
      <c r="E38" s="509" t="s">
        <v>13</v>
      </c>
      <c r="F38" s="509" t="s">
        <v>14</v>
      </c>
      <c r="G38" s="509" t="s">
        <v>30</v>
      </c>
    </row>
    <row r="39" spans="1:7" s="37" customFormat="1" ht="15.75">
      <c r="A39" s="1000" t="s">
        <v>92</v>
      </c>
      <c r="B39" s="1001"/>
      <c r="C39" s="1002"/>
      <c r="D39" s="511" t="s">
        <v>93</v>
      </c>
      <c r="E39" s="263">
        <v>71</v>
      </c>
      <c r="F39" s="263"/>
      <c r="G39" s="263"/>
    </row>
    <row r="40" spans="1:7" s="133" customFormat="1" ht="31.5">
      <c r="A40" s="1053" t="s">
        <v>379</v>
      </c>
      <c r="B40" s="1053"/>
      <c r="C40" s="1053"/>
      <c r="D40" s="509" t="s">
        <v>155</v>
      </c>
      <c r="E40" s="509">
        <v>58.1</v>
      </c>
      <c r="F40" s="509"/>
      <c r="G40" s="509"/>
    </row>
    <row r="41" spans="1:7" s="17" customFormat="1" ht="3.75" customHeight="1">
      <c r="A41" s="507"/>
      <c r="B41" s="507"/>
      <c r="C41" s="507"/>
      <c r="D41" s="507"/>
      <c r="E41" s="507"/>
      <c r="F41" s="507"/>
      <c r="G41" s="507"/>
    </row>
    <row r="42" spans="1:7" ht="117" customHeight="1">
      <c r="A42" s="1034" t="s">
        <v>470</v>
      </c>
      <c r="B42" s="1034"/>
      <c r="C42" s="1034"/>
      <c r="D42" s="1034"/>
      <c r="E42" s="1034"/>
      <c r="F42" s="1034"/>
      <c r="G42" s="1034"/>
    </row>
    <row r="43" spans="1:7" ht="15.75">
      <c r="A43" s="1044" t="s">
        <v>5</v>
      </c>
      <c r="B43" s="1044"/>
      <c r="C43" s="1044"/>
      <c r="D43" s="1044"/>
      <c r="E43" s="1044"/>
      <c r="F43" s="1044"/>
      <c r="G43" s="1044"/>
    </row>
    <row r="44" spans="1:7" ht="30.95" customHeight="1">
      <c r="A44" s="1045" t="s">
        <v>6</v>
      </c>
      <c r="B44" s="1045" t="s">
        <v>7</v>
      </c>
      <c r="C44" s="20" t="s">
        <v>8</v>
      </c>
      <c r="D44" s="20" t="s">
        <v>9</v>
      </c>
      <c r="E44" s="1048" t="s">
        <v>10</v>
      </c>
      <c r="F44" s="1049"/>
      <c r="G44" s="1050"/>
    </row>
    <row r="45" spans="1:7" ht="17.25" customHeight="1">
      <c r="A45" s="1046"/>
      <c r="B45" s="1047"/>
      <c r="C45" s="21" t="s">
        <v>11</v>
      </c>
      <c r="D45" s="21" t="s">
        <v>12</v>
      </c>
      <c r="E45" s="21" t="s">
        <v>13</v>
      </c>
      <c r="F45" s="21" t="s">
        <v>14</v>
      </c>
      <c r="G45" s="21" t="s">
        <v>30</v>
      </c>
    </row>
    <row r="46" spans="1:7" ht="33" customHeight="1">
      <c r="A46" s="22" t="s">
        <v>15</v>
      </c>
      <c r="B46" s="20" t="s">
        <v>16</v>
      </c>
      <c r="C46" s="23">
        <f>C76</f>
        <v>0</v>
      </c>
      <c r="D46" s="23">
        <f t="shared" ref="D46:G46" si="0">D76</f>
        <v>14380</v>
      </c>
      <c r="E46" s="23">
        <f t="shared" si="0"/>
        <v>72785</v>
      </c>
      <c r="F46" s="23">
        <f t="shared" si="0"/>
        <v>0</v>
      </c>
      <c r="G46" s="23">
        <f t="shared" si="0"/>
        <v>0</v>
      </c>
    </row>
    <row r="47" spans="1:7" ht="21.75" customHeight="1">
      <c r="A47" s="22" t="s">
        <v>17</v>
      </c>
      <c r="B47" s="20" t="s">
        <v>16</v>
      </c>
      <c r="C47" s="23">
        <f>C93</f>
        <v>105200</v>
      </c>
      <c r="D47" s="23">
        <f t="shared" ref="D47:G47" si="1">D93</f>
        <v>105206</v>
      </c>
      <c r="E47" s="23">
        <f t="shared" si="1"/>
        <v>9400</v>
      </c>
      <c r="F47" s="23">
        <f t="shared" si="1"/>
        <v>14133</v>
      </c>
      <c r="G47" s="23">
        <f t="shared" si="1"/>
        <v>14769</v>
      </c>
    </row>
    <row r="48" spans="1:7" ht="27.75" customHeight="1">
      <c r="A48" s="24" t="s">
        <v>18</v>
      </c>
      <c r="B48" s="25" t="s">
        <v>16</v>
      </c>
      <c r="C48" s="26">
        <f>C46+C47</f>
        <v>105200</v>
      </c>
      <c r="D48" s="26">
        <f t="shared" ref="D48:G48" si="2">D46+D47</f>
        <v>119586</v>
      </c>
      <c r="E48" s="26">
        <f t="shared" si="2"/>
        <v>82185</v>
      </c>
      <c r="F48" s="26">
        <f t="shared" si="2"/>
        <v>14133</v>
      </c>
      <c r="G48" s="26">
        <f t="shared" si="2"/>
        <v>14769</v>
      </c>
    </row>
    <row r="49" spans="1:7" s="8" customFormat="1" ht="19.5" customHeight="1">
      <c r="A49" s="1038" t="s">
        <v>19</v>
      </c>
      <c r="B49" s="1038"/>
      <c r="C49" s="1038"/>
      <c r="D49" s="1038"/>
      <c r="E49" s="1038"/>
      <c r="F49" s="1038"/>
      <c r="G49" s="1038"/>
    </row>
    <row r="50" spans="1:7" s="17" customFormat="1" ht="17.25" customHeight="1">
      <c r="A50" s="4" t="s">
        <v>20</v>
      </c>
    </row>
    <row r="51" spans="1:7" s="17" customFormat="1" ht="30.75" customHeight="1">
      <c r="A51" s="1037" t="s">
        <v>502</v>
      </c>
      <c r="B51" s="1037"/>
      <c r="C51" s="1037"/>
      <c r="D51" s="1037"/>
      <c r="E51" s="1037"/>
      <c r="F51" s="1037"/>
      <c r="G51" s="1037"/>
    </row>
    <row r="52" spans="1:7" s="17" customFormat="1" ht="17.25" customHeight="1">
      <c r="A52" s="4" t="s">
        <v>131</v>
      </c>
      <c r="B52" s="27"/>
      <c r="C52" s="27"/>
      <c r="D52" s="27"/>
      <c r="E52" s="27"/>
      <c r="F52" s="27"/>
      <c r="G52" s="27"/>
    </row>
    <row r="53" spans="1:7" ht="122.25" customHeight="1">
      <c r="A53" s="1041" t="s">
        <v>143</v>
      </c>
      <c r="B53" s="1041"/>
      <c r="C53" s="1041"/>
      <c r="D53" s="1041"/>
      <c r="E53" s="1041"/>
      <c r="F53" s="1041"/>
      <c r="G53" s="1041"/>
    </row>
    <row r="54" spans="1:7" ht="25.5">
      <c r="A54" s="1042" t="s">
        <v>21</v>
      </c>
      <c r="B54" s="1035" t="s">
        <v>7</v>
      </c>
      <c r="C54" s="28" t="s">
        <v>8</v>
      </c>
      <c r="D54" s="28" t="s">
        <v>9</v>
      </c>
      <c r="E54" s="1035" t="s">
        <v>10</v>
      </c>
      <c r="F54" s="1035"/>
      <c r="G54" s="1035"/>
    </row>
    <row r="55" spans="1:7" ht="14.25" customHeight="1">
      <c r="A55" s="1042"/>
      <c r="B55" s="1035"/>
      <c r="C55" s="20" t="s">
        <v>11</v>
      </c>
      <c r="D55" s="20" t="s">
        <v>12</v>
      </c>
      <c r="E55" s="20" t="s">
        <v>13</v>
      </c>
      <c r="F55" s="20" t="s">
        <v>14</v>
      </c>
      <c r="G55" s="20" t="s">
        <v>30</v>
      </c>
    </row>
    <row r="56" spans="1:7" ht="45">
      <c r="A56" s="29" t="s">
        <v>248</v>
      </c>
      <c r="B56" s="55" t="s">
        <v>36</v>
      </c>
      <c r="C56" s="120"/>
      <c r="D56" s="120"/>
      <c r="E56" s="120">
        <v>43215</v>
      </c>
      <c r="F56" s="120"/>
      <c r="G56" s="120"/>
    </row>
    <row r="57" spans="1:7" ht="30">
      <c r="A57" s="29" t="s">
        <v>45</v>
      </c>
      <c r="B57" s="889" t="s">
        <v>36</v>
      </c>
      <c r="C57" s="120"/>
      <c r="D57" s="120"/>
      <c r="E57" s="120">
        <v>960</v>
      </c>
      <c r="F57" s="120"/>
      <c r="G57" s="120"/>
    </row>
    <row r="58" spans="1:7" ht="30">
      <c r="A58" s="29" t="s">
        <v>46</v>
      </c>
      <c r="B58" s="889" t="s">
        <v>36</v>
      </c>
      <c r="C58" s="120"/>
      <c r="D58" s="120"/>
      <c r="E58" s="120">
        <v>600</v>
      </c>
      <c r="F58" s="120"/>
      <c r="G58" s="120"/>
    </row>
    <row r="59" spans="1:7" ht="15.75">
      <c r="A59" s="29" t="s">
        <v>47</v>
      </c>
      <c r="B59" s="889" t="s">
        <v>36</v>
      </c>
      <c r="C59" s="120"/>
      <c r="D59" s="120"/>
      <c r="E59" s="120">
        <v>3</v>
      </c>
      <c r="F59" s="120"/>
      <c r="G59" s="120"/>
    </row>
    <row r="60" spans="1:7" ht="15.75">
      <c r="A60" s="29" t="s">
        <v>48</v>
      </c>
      <c r="B60" s="889" t="s">
        <v>36</v>
      </c>
      <c r="C60" s="120"/>
      <c r="D60" s="120"/>
      <c r="E60" s="120" t="s">
        <v>202</v>
      </c>
      <c r="F60" s="120"/>
      <c r="G60" s="120"/>
    </row>
    <row r="61" spans="1:7" ht="15.75">
      <c r="A61" s="29" t="s">
        <v>49</v>
      </c>
      <c r="B61" s="889" t="s">
        <v>36</v>
      </c>
      <c r="C61" s="120"/>
      <c r="D61" s="120"/>
      <c r="E61" s="120" t="s">
        <v>202</v>
      </c>
      <c r="F61" s="120"/>
      <c r="G61" s="120"/>
    </row>
    <row r="62" spans="1:7" ht="30">
      <c r="A62" s="29" t="s">
        <v>50</v>
      </c>
      <c r="B62" s="889" t="s">
        <v>36</v>
      </c>
      <c r="C62" s="120"/>
      <c r="D62" s="120"/>
      <c r="E62" s="120">
        <v>1472045</v>
      </c>
      <c r="F62" s="120"/>
      <c r="G62" s="120"/>
    </row>
    <row r="63" spans="1:7" ht="15.75">
      <c r="A63" s="29" t="s">
        <v>51</v>
      </c>
      <c r="B63" s="889" t="s">
        <v>36</v>
      </c>
      <c r="C63" s="120"/>
      <c r="D63" s="120"/>
      <c r="E63" s="120">
        <v>5</v>
      </c>
      <c r="F63" s="120"/>
      <c r="G63" s="120"/>
    </row>
    <row r="64" spans="1:7" ht="15.75">
      <c r="A64" s="29" t="s">
        <v>52</v>
      </c>
      <c r="B64" s="889" t="s">
        <v>36</v>
      </c>
      <c r="C64" s="120"/>
      <c r="D64" s="120"/>
      <c r="E64" s="120">
        <v>1527</v>
      </c>
      <c r="F64" s="120"/>
      <c r="G64" s="120"/>
    </row>
    <row r="65" spans="1:7" ht="15.75">
      <c r="A65" s="29" t="s">
        <v>53</v>
      </c>
      <c r="B65" s="889" t="s">
        <v>36</v>
      </c>
      <c r="C65" s="120"/>
      <c r="D65" s="120"/>
      <c r="E65" s="120" t="s">
        <v>202</v>
      </c>
      <c r="F65" s="120"/>
      <c r="G65" s="120"/>
    </row>
    <row r="66" spans="1:7" ht="30">
      <c r="A66" s="29" t="s">
        <v>54</v>
      </c>
      <c r="B66" s="889" t="s">
        <v>36</v>
      </c>
      <c r="C66" s="120"/>
      <c r="D66" s="120"/>
      <c r="E66" s="120">
        <v>1</v>
      </c>
      <c r="F66" s="120"/>
      <c r="G66" s="120"/>
    </row>
    <row r="67" spans="1:7" ht="30">
      <c r="A67" s="29" t="s">
        <v>55</v>
      </c>
      <c r="B67" s="889" t="s">
        <v>36</v>
      </c>
      <c r="C67" s="120"/>
      <c r="D67" s="120"/>
      <c r="E67" s="120">
        <v>9</v>
      </c>
      <c r="F67" s="120"/>
      <c r="G67" s="120"/>
    </row>
    <row r="68" spans="1:7" ht="30">
      <c r="A68" s="29" t="s">
        <v>56</v>
      </c>
      <c r="B68" s="889" t="s">
        <v>36</v>
      </c>
      <c r="C68" s="120"/>
      <c r="D68" s="120"/>
      <c r="E68" s="120">
        <v>7</v>
      </c>
      <c r="F68" s="120"/>
      <c r="G68" s="120"/>
    </row>
    <row r="69" spans="1:7" ht="30">
      <c r="A69" s="29" t="s">
        <v>249</v>
      </c>
      <c r="B69" s="889" t="s">
        <v>36</v>
      </c>
      <c r="C69" s="120"/>
      <c r="D69" s="120"/>
      <c r="E69" s="120" t="s">
        <v>202</v>
      </c>
      <c r="F69" s="120"/>
      <c r="G69" s="120"/>
    </row>
    <row r="70" spans="1:7" ht="30">
      <c r="A70" s="29" t="s">
        <v>250</v>
      </c>
      <c r="B70" s="889" t="s">
        <v>36</v>
      </c>
      <c r="C70" s="120"/>
      <c r="D70" s="120"/>
      <c r="E70" s="120" t="s">
        <v>202</v>
      </c>
      <c r="F70" s="120"/>
      <c r="G70" s="120"/>
    </row>
    <row r="71" spans="1:7" ht="12" customHeight="1">
      <c r="A71" s="30"/>
      <c r="B71" s="31"/>
      <c r="C71" s="32"/>
      <c r="D71" s="32"/>
      <c r="E71" s="32"/>
      <c r="F71" s="32"/>
      <c r="G71" s="32"/>
    </row>
    <row r="72" spans="1:7" ht="25.5">
      <c r="A72" s="1035" t="s">
        <v>22</v>
      </c>
      <c r="B72" s="1035" t="s">
        <v>7</v>
      </c>
      <c r="C72" s="28" t="s">
        <v>8</v>
      </c>
      <c r="D72" s="28" t="s">
        <v>9</v>
      </c>
      <c r="E72" s="1035" t="s">
        <v>10</v>
      </c>
      <c r="F72" s="1035"/>
      <c r="G72" s="1035"/>
    </row>
    <row r="73" spans="1:7" ht="15.75" customHeight="1">
      <c r="A73" s="1035"/>
      <c r="B73" s="1035"/>
      <c r="C73" s="20" t="s">
        <v>11</v>
      </c>
      <c r="D73" s="20" t="s">
        <v>12</v>
      </c>
      <c r="E73" s="20" t="s">
        <v>13</v>
      </c>
      <c r="F73" s="20" t="s">
        <v>14</v>
      </c>
      <c r="G73" s="20" t="s">
        <v>30</v>
      </c>
    </row>
    <row r="74" spans="1:7" s="121" customFormat="1" ht="30">
      <c r="A74" s="125" t="s">
        <v>15</v>
      </c>
      <c r="B74" s="100" t="s">
        <v>16</v>
      </c>
      <c r="C74" s="103">
        <f>SUM(C75:C75)</f>
        <v>0</v>
      </c>
      <c r="D74" s="103">
        <f>SUM(D75:D75)</f>
        <v>14380</v>
      </c>
      <c r="E74" s="103">
        <f>97782-24997</f>
        <v>72785</v>
      </c>
      <c r="F74" s="103">
        <v>0</v>
      </c>
      <c r="G74" s="103">
        <v>0</v>
      </c>
    </row>
    <row r="75" spans="1:7" s="93" customFormat="1" ht="20.25" customHeight="1">
      <c r="A75" s="126" t="s">
        <v>204</v>
      </c>
      <c r="B75" s="100" t="s">
        <v>16</v>
      </c>
      <c r="C75" s="103">
        <v>0</v>
      </c>
      <c r="D75" s="103">
        <v>14380</v>
      </c>
      <c r="E75" s="103">
        <v>0</v>
      </c>
      <c r="F75" s="103">
        <v>0</v>
      </c>
      <c r="G75" s="103">
        <v>0</v>
      </c>
    </row>
    <row r="76" spans="1:7" s="121" customFormat="1" ht="30.75" customHeight="1">
      <c r="A76" s="127" t="s">
        <v>23</v>
      </c>
      <c r="B76" s="128" t="s">
        <v>16</v>
      </c>
      <c r="C76" s="129">
        <f>C74</f>
        <v>0</v>
      </c>
      <c r="D76" s="129">
        <f>D74</f>
        <v>14380</v>
      </c>
      <c r="E76" s="129">
        <f>E74</f>
        <v>72785</v>
      </c>
      <c r="F76" s="129">
        <f>F74</f>
        <v>0</v>
      </c>
      <c r="G76" s="129">
        <v>0</v>
      </c>
    </row>
    <row r="77" spans="1:7" s="8" customFormat="1" ht="16.7" customHeight="1">
      <c r="A77" s="1036" t="s">
        <v>24</v>
      </c>
      <c r="B77" s="1036"/>
      <c r="C77" s="1036"/>
      <c r="D77" s="1036"/>
      <c r="E77" s="1036"/>
      <c r="F77" s="1036"/>
      <c r="G77" s="1036"/>
    </row>
    <row r="78" spans="1:7" s="8" customFormat="1" ht="16.7" customHeight="1">
      <c r="A78" s="14" t="s">
        <v>25</v>
      </c>
      <c r="B78" s="14"/>
      <c r="C78" s="14"/>
      <c r="D78" s="14"/>
      <c r="E78" s="14"/>
      <c r="F78" s="14"/>
      <c r="G78" s="14"/>
    </row>
    <row r="79" spans="1:7" s="8" customFormat="1" ht="32.25" customHeight="1">
      <c r="A79" s="1037" t="s">
        <v>502</v>
      </c>
      <c r="B79" s="1037"/>
      <c r="C79" s="1037"/>
      <c r="D79" s="1037"/>
      <c r="E79" s="1037"/>
      <c r="F79" s="1037"/>
      <c r="G79" s="1037"/>
    </row>
    <row r="80" spans="1:7" s="8" customFormat="1" ht="15" customHeight="1">
      <c r="A80" s="1038" t="s">
        <v>208</v>
      </c>
      <c r="B80" s="1034"/>
      <c r="C80" s="1034"/>
      <c r="D80" s="1034"/>
      <c r="E80" s="1034"/>
      <c r="F80" s="1034"/>
      <c r="G80" s="1034"/>
    </row>
    <row r="81" spans="1:7" ht="33.75" customHeight="1">
      <c r="A81" s="1034" t="s">
        <v>252</v>
      </c>
      <c r="B81" s="1034"/>
      <c r="C81" s="1034"/>
      <c r="D81" s="1034"/>
      <c r="E81" s="1034"/>
      <c r="F81" s="1034"/>
      <c r="G81" s="1034"/>
    </row>
    <row r="82" spans="1:7" ht="25.5">
      <c r="A82" s="1039" t="s">
        <v>21</v>
      </c>
      <c r="B82" s="1035" t="s">
        <v>7</v>
      </c>
      <c r="C82" s="28" t="s">
        <v>8</v>
      </c>
      <c r="D82" s="28" t="s">
        <v>9</v>
      </c>
      <c r="E82" s="1035" t="s">
        <v>10</v>
      </c>
      <c r="F82" s="1035"/>
      <c r="G82" s="1035"/>
    </row>
    <row r="83" spans="1:7" ht="17.25" customHeight="1">
      <c r="A83" s="1040"/>
      <c r="B83" s="1035"/>
      <c r="C83" s="20" t="s">
        <v>11</v>
      </c>
      <c r="D83" s="20" t="s">
        <v>12</v>
      </c>
      <c r="E83" s="20" t="s">
        <v>13</v>
      </c>
      <c r="F83" s="20" t="s">
        <v>14</v>
      </c>
      <c r="G83" s="20" t="s">
        <v>30</v>
      </c>
    </row>
    <row r="84" spans="1:7" ht="30">
      <c r="A84" s="29" t="s">
        <v>249</v>
      </c>
      <c r="B84" s="55" t="s">
        <v>36</v>
      </c>
      <c r="C84" s="120">
        <v>3</v>
      </c>
      <c r="D84" s="120">
        <v>3</v>
      </c>
      <c r="E84" s="120">
        <v>3</v>
      </c>
      <c r="F84" s="120">
        <v>3</v>
      </c>
      <c r="G84" s="120">
        <v>3</v>
      </c>
    </row>
    <row r="85" spans="1:7" ht="31.5" customHeight="1">
      <c r="A85" s="29" t="s">
        <v>251</v>
      </c>
      <c r="B85" s="55"/>
      <c r="C85" s="120"/>
      <c r="D85" s="120"/>
      <c r="E85" s="120"/>
      <c r="F85" s="120"/>
      <c r="G85" s="120"/>
    </row>
    <row r="86" spans="1:7" ht="15.75">
      <c r="A86" s="29" t="s">
        <v>253</v>
      </c>
      <c r="B86" s="55" t="s">
        <v>62</v>
      </c>
      <c r="C86" s="120">
        <v>22.2</v>
      </c>
      <c r="D86" s="120">
        <v>18.600000000000001</v>
      </c>
      <c r="E86" s="120"/>
      <c r="F86" s="120"/>
      <c r="G86" s="120"/>
    </row>
    <row r="87" spans="1:7" ht="15.75">
      <c r="A87" s="29" t="s">
        <v>254</v>
      </c>
      <c r="B87" s="55" t="s">
        <v>62</v>
      </c>
      <c r="C87" s="120">
        <v>18</v>
      </c>
      <c r="D87" s="120">
        <v>17.8</v>
      </c>
      <c r="E87" s="120"/>
      <c r="F87" s="120"/>
      <c r="G87" s="120"/>
    </row>
    <row r="88" spans="1:7" ht="15.75">
      <c r="A88" s="29" t="s">
        <v>255</v>
      </c>
      <c r="B88" s="55" t="s">
        <v>62</v>
      </c>
      <c r="C88" s="120">
        <v>33</v>
      </c>
      <c r="D88" s="120">
        <v>32.4</v>
      </c>
      <c r="E88" s="120"/>
      <c r="F88" s="120"/>
      <c r="G88" s="120"/>
    </row>
    <row r="89" spans="1:7" s="121" customFormat="1" ht="18.75">
      <c r="A89" s="122"/>
      <c r="B89" s="123"/>
      <c r="C89" s="124"/>
      <c r="D89" s="124"/>
      <c r="E89" s="124"/>
      <c r="F89" s="124"/>
      <c r="G89" s="124"/>
    </row>
    <row r="90" spans="1:7" ht="25.5">
      <c r="A90" s="1035" t="s">
        <v>22</v>
      </c>
      <c r="B90" s="1035" t="s">
        <v>7</v>
      </c>
      <c r="C90" s="28" t="s">
        <v>8</v>
      </c>
      <c r="D90" s="28" t="s">
        <v>9</v>
      </c>
      <c r="E90" s="1035" t="s">
        <v>10</v>
      </c>
      <c r="F90" s="1035"/>
      <c r="G90" s="1035"/>
    </row>
    <row r="91" spans="1:7" ht="18" customHeight="1">
      <c r="A91" s="1035"/>
      <c r="B91" s="1035"/>
      <c r="C91" s="20" t="s">
        <v>11</v>
      </c>
      <c r="D91" s="20" t="s">
        <v>12</v>
      </c>
      <c r="E91" s="20" t="s">
        <v>13</v>
      </c>
      <c r="F91" s="20" t="s">
        <v>14</v>
      </c>
      <c r="G91" s="20" t="s">
        <v>30</v>
      </c>
    </row>
    <row r="92" spans="1:7" ht="15.75">
      <c r="A92" s="33" t="s">
        <v>17</v>
      </c>
      <c r="B92" s="20" t="s">
        <v>16</v>
      </c>
      <c r="C92" s="23">
        <v>105200</v>
      </c>
      <c r="D92" s="23">
        <v>105206</v>
      </c>
      <c r="E92" s="23">
        <v>9400</v>
      </c>
      <c r="F92" s="23">
        <v>14133</v>
      </c>
      <c r="G92" s="23">
        <v>14769</v>
      </c>
    </row>
    <row r="93" spans="1:7" ht="32.25" customHeight="1">
      <c r="A93" s="24" t="s">
        <v>23</v>
      </c>
      <c r="B93" s="25" t="s">
        <v>16</v>
      </c>
      <c r="C93" s="26">
        <f>SUM(C92)</f>
        <v>105200</v>
      </c>
      <c r="D93" s="26">
        <f>SUM(D92)</f>
        <v>105206</v>
      </c>
      <c r="E93" s="26">
        <f>SUM(E92)</f>
        <v>9400</v>
      </c>
      <c r="F93" s="26">
        <f>SUM(F92)</f>
        <v>14133</v>
      </c>
      <c r="G93" s="26">
        <f>SUM(G92)</f>
        <v>14769</v>
      </c>
    </row>
    <row r="95" spans="1:7">
      <c r="E95" s="34">
        <v>13524</v>
      </c>
    </row>
    <row r="96" spans="1:7">
      <c r="D96" s="2" t="s">
        <v>468</v>
      </c>
      <c r="E96" s="2">
        <v>4124</v>
      </c>
    </row>
    <row r="97" spans="5:5">
      <c r="E97" s="34">
        <f>E95-E96</f>
        <v>9400</v>
      </c>
    </row>
    <row r="99" spans="5:5">
      <c r="E99" s="34">
        <f>E74+E92</f>
        <v>82185</v>
      </c>
    </row>
  </sheetData>
  <mergeCells count="48">
    <mergeCell ref="D9:G9"/>
    <mergeCell ref="A37:C38"/>
    <mergeCell ref="D37:D38"/>
    <mergeCell ref="E37:G37"/>
    <mergeCell ref="A40:C40"/>
    <mergeCell ref="A39:C39"/>
    <mergeCell ref="D17:G17"/>
    <mergeCell ref="D10:G10"/>
    <mergeCell ref="D11:G11"/>
    <mergeCell ref="D12:G12"/>
    <mergeCell ref="D14:G14"/>
    <mergeCell ref="D15:G15"/>
    <mergeCell ref="D16:G16"/>
    <mergeCell ref="A36:G36"/>
    <mergeCell ref="A22:G22"/>
    <mergeCell ref="A23:G23"/>
    <mergeCell ref="A24:G24"/>
    <mergeCell ref="A25:G25"/>
    <mergeCell ref="A27:G27"/>
    <mergeCell ref="A28:G28"/>
    <mergeCell ref="A29:G29"/>
    <mergeCell ref="A31:G31"/>
    <mergeCell ref="A32:G32"/>
    <mergeCell ref="A35:G35"/>
    <mergeCell ref="A51:G51"/>
    <mergeCell ref="A42:G42"/>
    <mergeCell ref="A43:G43"/>
    <mergeCell ref="A44:A45"/>
    <mergeCell ref="B44:B45"/>
    <mergeCell ref="E44:G44"/>
    <mergeCell ref="A49:G49"/>
    <mergeCell ref="A53:G53"/>
    <mergeCell ref="A54:A55"/>
    <mergeCell ref="B54:B55"/>
    <mergeCell ref="E54:G54"/>
    <mergeCell ref="A72:A73"/>
    <mergeCell ref="B72:B73"/>
    <mergeCell ref="E72:G72"/>
    <mergeCell ref="A90:A91"/>
    <mergeCell ref="B90:B91"/>
    <mergeCell ref="E90:G90"/>
    <mergeCell ref="A77:G77"/>
    <mergeCell ref="A79:G79"/>
    <mergeCell ref="A80:G80"/>
    <mergeCell ref="A81:G81"/>
    <mergeCell ref="A82:A83"/>
    <mergeCell ref="B82:B83"/>
    <mergeCell ref="E82:G82"/>
  </mergeCells>
  <printOptions horizontalCentered="1"/>
  <pageMargins left="0.39370078740157483" right="0.39370078740157483" top="0.39370078740157483" bottom="0.39370078740157483" header="0.19685039370078741" footer="0.19685039370078741"/>
  <pageSetup paperSize="9" scale="97" fitToHeight="0" orientation="landscape" r:id="rId1"/>
  <headerFooter alignWithMargins="0"/>
  <rowBreaks count="2" manualBreakCount="2">
    <brk id="30" max="6" man="1"/>
    <brk id="5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91"/>
  <sheetViews>
    <sheetView view="pageBreakPreview" topLeftCell="A7" zoomScaleNormal="70" zoomScaleSheetLayoutView="100" workbookViewId="0">
      <selection activeCell="A35" sqref="A35:G35"/>
    </sheetView>
  </sheetViews>
  <sheetFormatPr defaultRowHeight="15"/>
  <cols>
    <col min="1" max="1" width="44.42578125" style="1" customWidth="1"/>
    <col min="2" max="2" width="19.42578125" style="1" customWidth="1"/>
    <col min="3" max="3" width="13.42578125" style="2" customWidth="1"/>
    <col min="4" max="4" width="16.5703125" style="2" customWidth="1"/>
    <col min="5" max="5" width="13.85546875" style="2" customWidth="1"/>
    <col min="6" max="6" width="14.7109375" style="2" customWidth="1"/>
    <col min="7" max="7" width="15.28515625" style="2" customWidth="1"/>
    <col min="8" max="8" width="11" style="3" customWidth="1"/>
    <col min="9" max="9" width="11.140625" style="2" customWidth="1"/>
    <col min="10" max="11" width="13.28515625" style="2" customWidth="1"/>
    <col min="12" max="12" width="13.85546875" style="2" customWidth="1"/>
    <col min="13" max="16" width="9.140625" style="2" customWidth="1"/>
    <col min="17" max="255" width="8.85546875" style="2"/>
    <col min="256" max="256" width="46.140625" style="2" customWidth="1"/>
    <col min="257" max="257" width="30.7109375" style="2" customWidth="1"/>
    <col min="258" max="258" width="20.85546875" style="2" customWidth="1"/>
    <col min="259" max="260" width="20.42578125" style="2" customWidth="1"/>
    <col min="261" max="261" width="14.7109375" style="2" customWidth="1"/>
    <col min="262" max="262" width="14" style="2" customWidth="1"/>
    <col min="263" max="263" width="32.85546875" style="2" customWidth="1"/>
    <col min="264" max="264" width="11" style="2" customWidth="1"/>
    <col min="265" max="265" width="11.140625" style="2" customWidth="1"/>
    <col min="266" max="267" width="13.28515625" style="2" customWidth="1"/>
    <col min="268" max="268" width="13.85546875" style="2" customWidth="1"/>
    <col min="269" max="272" width="9.140625" style="2" customWidth="1"/>
    <col min="273" max="511" width="8.85546875" style="2"/>
    <col min="512" max="512" width="46.140625" style="2" customWidth="1"/>
    <col min="513" max="513" width="30.7109375" style="2" customWidth="1"/>
    <col min="514" max="514" width="20.85546875" style="2" customWidth="1"/>
    <col min="515" max="516" width="20.42578125" style="2" customWidth="1"/>
    <col min="517" max="517" width="14.7109375" style="2" customWidth="1"/>
    <col min="518" max="518" width="14" style="2" customWidth="1"/>
    <col min="519" max="519" width="32.85546875" style="2" customWidth="1"/>
    <col min="520" max="520" width="11" style="2" customWidth="1"/>
    <col min="521" max="521" width="11.140625" style="2" customWidth="1"/>
    <col min="522" max="523" width="13.28515625" style="2" customWidth="1"/>
    <col min="524" max="524" width="13.85546875" style="2" customWidth="1"/>
    <col min="525" max="528" width="9.140625" style="2" customWidth="1"/>
    <col min="529" max="767" width="8.85546875" style="2"/>
    <col min="768" max="768" width="46.140625" style="2" customWidth="1"/>
    <col min="769" max="769" width="30.7109375" style="2" customWidth="1"/>
    <col min="770" max="770" width="20.85546875" style="2" customWidth="1"/>
    <col min="771" max="772" width="20.42578125" style="2" customWidth="1"/>
    <col min="773" max="773" width="14.7109375" style="2" customWidth="1"/>
    <col min="774" max="774" width="14" style="2" customWidth="1"/>
    <col min="775" max="775" width="32.85546875" style="2" customWidth="1"/>
    <col min="776" max="776" width="11" style="2" customWidth="1"/>
    <col min="777" max="777" width="11.140625" style="2" customWidth="1"/>
    <col min="778" max="779" width="13.28515625" style="2" customWidth="1"/>
    <col min="780" max="780" width="13.85546875" style="2" customWidth="1"/>
    <col min="781" max="784" width="9.140625" style="2" customWidth="1"/>
    <col min="785" max="1023" width="8.85546875" style="2"/>
    <col min="1024" max="1024" width="46.140625" style="2" customWidth="1"/>
    <col min="1025" max="1025" width="30.7109375" style="2" customWidth="1"/>
    <col min="1026" max="1026" width="20.85546875" style="2" customWidth="1"/>
    <col min="1027" max="1028" width="20.42578125" style="2" customWidth="1"/>
    <col min="1029" max="1029" width="14.7109375" style="2" customWidth="1"/>
    <col min="1030" max="1030" width="14" style="2" customWidth="1"/>
    <col min="1031" max="1031" width="32.85546875" style="2" customWidth="1"/>
    <col min="1032" max="1032" width="11" style="2" customWidth="1"/>
    <col min="1033" max="1033" width="11.140625" style="2" customWidth="1"/>
    <col min="1034" max="1035" width="13.28515625" style="2" customWidth="1"/>
    <col min="1036" max="1036" width="13.85546875" style="2" customWidth="1"/>
    <col min="1037" max="1040" width="9.140625" style="2" customWidth="1"/>
    <col min="1041" max="1279" width="8.85546875" style="2"/>
    <col min="1280" max="1280" width="46.140625" style="2" customWidth="1"/>
    <col min="1281" max="1281" width="30.7109375" style="2" customWidth="1"/>
    <col min="1282" max="1282" width="20.85546875" style="2" customWidth="1"/>
    <col min="1283" max="1284" width="20.42578125" style="2" customWidth="1"/>
    <col min="1285" max="1285" width="14.7109375" style="2" customWidth="1"/>
    <col min="1286" max="1286" width="14" style="2" customWidth="1"/>
    <col min="1287" max="1287" width="32.85546875" style="2" customWidth="1"/>
    <col min="1288" max="1288" width="11" style="2" customWidth="1"/>
    <col min="1289" max="1289" width="11.140625" style="2" customWidth="1"/>
    <col min="1290" max="1291" width="13.28515625" style="2" customWidth="1"/>
    <col min="1292" max="1292" width="13.85546875" style="2" customWidth="1"/>
    <col min="1293" max="1296" width="9.140625" style="2" customWidth="1"/>
    <col min="1297" max="1535" width="8.85546875" style="2"/>
    <col min="1536" max="1536" width="46.140625" style="2" customWidth="1"/>
    <col min="1537" max="1537" width="30.7109375" style="2" customWidth="1"/>
    <col min="1538" max="1538" width="20.85546875" style="2" customWidth="1"/>
    <col min="1539" max="1540" width="20.42578125" style="2" customWidth="1"/>
    <col min="1541" max="1541" width="14.7109375" style="2" customWidth="1"/>
    <col min="1542" max="1542" width="14" style="2" customWidth="1"/>
    <col min="1543" max="1543" width="32.85546875" style="2" customWidth="1"/>
    <col min="1544" max="1544" width="11" style="2" customWidth="1"/>
    <col min="1545" max="1545" width="11.140625" style="2" customWidth="1"/>
    <col min="1546" max="1547" width="13.28515625" style="2" customWidth="1"/>
    <col min="1548" max="1548" width="13.85546875" style="2" customWidth="1"/>
    <col min="1549" max="1552" width="9.140625" style="2" customWidth="1"/>
    <col min="1553" max="1791" width="8.85546875" style="2"/>
    <col min="1792" max="1792" width="46.140625" style="2" customWidth="1"/>
    <col min="1793" max="1793" width="30.7109375" style="2" customWidth="1"/>
    <col min="1794" max="1794" width="20.85546875" style="2" customWidth="1"/>
    <col min="1795" max="1796" width="20.42578125" style="2" customWidth="1"/>
    <col min="1797" max="1797" width="14.7109375" style="2" customWidth="1"/>
    <col min="1798" max="1798" width="14" style="2" customWidth="1"/>
    <col min="1799" max="1799" width="32.85546875" style="2" customWidth="1"/>
    <col min="1800" max="1800" width="11" style="2" customWidth="1"/>
    <col min="1801" max="1801" width="11.140625" style="2" customWidth="1"/>
    <col min="1802" max="1803" width="13.28515625" style="2" customWidth="1"/>
    <col min="1804" max="1804" width="13.85546875" style="2" customWidth="1"/>
    <col min="1805" max="1808" width="9.140625" style="2" customWidth="1"/>
    <col min="1809" max="2047" width="8.85546875" style="2"/>
    <col min="2048" max="2048" width="46.140625" style="2" customWidth="1"/>
    <col min="2049" max="2049" width="30.7109375" style="2" customWidth="1"/>
    <col min="2050" max="2050" width="20.85546875" style="2" customWidth="1"/>
    <col min="2051" max="2052" width="20.42578125" style="2" customWidth="1"/>
    <col min="2053" max="2053" width="14.7109375" style="2" customWidth="1"/>
    <col min="2054" max="2054" width="14" style="2" customWidth="1"/>
    <col min="2055" max="2055" width="32.85546875" style="2" customWidth="1"/>
    <col min="2056" max="2056" width="11" style="2" customWidth="1"/>
    <col min="2057" max="2057" width="11.140625" style="2" customWidth="1"/>
    <col min="2058" max="2059" width="13.28515625" style="2" customWidth="1"/>
    <col min="2060" max="2060" width="13.85546875" style="2" customWidth="1"/>
    <col min="2061" max="2064" width="9.140625" style="2" customWidth="1"/>
    <col min="2065" max="2303" width="8.85546875" style="2"/>
    <col min="2304" max="2304" width="46.140625" style="2" customWidth="1"/>
    <col min="2305" max="2305" width="30.7109375" style="2" customWidth="1"/>
    <col min="2306" max="2306" width="20.85546875" style="2" customWidth="1"/>
    <col min="2307" max="2308" width="20.42578125" style="2" customWidth="1"/>
    <col min="2309" max="2309" width="14.7109375" style="2" customWidth="1"/>
    <col min="2310" max="2310" width="14" style="2" customWidth="1"/>
    <col min="2311" max="2311" width="32.85546875" style="2" customWidth="1"/>
    <col min="2312" max="2312" width="11" style="2" customWidth="1"/>
    <col min="2313" max="2313" width="11.140625" style="2" customWidth="1"/>
    <col min="2314" max="2315" width="13.28515625" style="2" customWidth="1"/>
    <col min="2316" max="2316" width="13.85546875" style="2" customWidth="1"/>
    <col min="2317" max="2320" width="9.140625" style="2" customWidth="1"/>
    <col min="2321" max="2559" width="8.85546875" style="2"/>
    <col min="2560" max="2560" width="46.140625" style="2" customWidth="1"/>
    <col min="2561" max="2561" width="30.7109375" style="2" customWidth="1"/>
    <col min="2562" max="2562" width="20.85546875" style="2" customWidth="1"/>
    <col min="2563" max="2564" width="20.42578125" style="2" customWidth="1"/>
    <col min="2565" max="2565" width="14.7109375" style="2" customWidth="1"/>
    <col min="2566" max="2566" width="14" style="2" customWidth="1"/>
    <col min="2567" max="2567" width="32.85546875" style="2" customWidth="1"/>
    <col min="2568" max="2568" width="11" style="2" customWidth="1"/>
    <col min="2569" max="2569" width="11.140625" style="2" customWidth="1"/>
    <col min="2570" max="2571" width="13.28515625" style="2" customWidth="1"/>
    <col min="2572" max="2572" width="13.85546875" style="2" customWidth="1"/>
    <col min="2573" max="2576" width="9.140625" style="2" customWidth="1"/>
    <col min="2577" max="2815" width="8.85546875" style="2"/>
    <col min="2816" max="2816" width="46.140625" style="2" customWidth="1"/>
    <col min="2817" max="2817" width="30.7109375" style="2" customWidth="1"/>
    <col min="2818" max="2818" width="20.85546875" style="2" customWidth="1"/>
    <col min="2819" max="2820" width="20.42578125" style="2" customWidth="1"/>
    <col min="2821" max="2821" width="14.7109375" style="2" customWidth="1"/>
    <col min="2822" max="2822" width="14" style="2" customWidth="1"/>
    <col min="2823" max="2823" width="32.85546875" style="2" customWidth="1"/>
    <col min="2824" max="2824" width="11" style="2" customWidth="1"/>
    <col min="2825" max="2825" width="11.140625" style="2" customWidth="1"/>
    <col min="2826" max="2827" width="13.28515625" style="2" customWidth="1"/>
    <col min="2828" max="2828" width="13.85546875" style="2" customWidth="1"/>
    <col min="2829" max="2832" width="9.140625" style="2" customWidth="1"/>
    <col min="2833" max="3071" width="8.85546875" style="2"/>
    <col min="3072" max="3072" width="46.140625" style="2" customWidth="1"/>
    <col min="3073" max="3073" width="30.7109375" style="2" customWidth="1"/>
    <col min="3074" max="3074" width="20.85546875" style="2" customWidth="1"/>
    <col min="3075" max="3076" width="20.42578125" style="2" customWidth="1"/>
    <col min="3077" max="3077" width="14.7109375" style="2" customWidth="1"/>
    <col min="3078" max="3078" width="14" style="2" customWidth="1"/>
    <col min="3079" max="3079" width="32.85546875" style="2" customWidth="1"/>
    <col min="3080" max="3080" width="11" style="2" customWidth="1"/>
    <col min="3081" max="3081" width="11.140625" style="2" customWidth="1"/>
    <col min="3082" max="3083" width="13.28515625" style="2" customWidth="1"/>
    <col min="3084" max="3084" width="13.85546875" style="2" customWidth="1"/>
    <col min="3085" max="3088" width="9.140625" style="2" customWidth="1"/>
    <col min="3089" max="3327" width="8.85546875" style="2"/>
    <col min="3328" max="3328" width="46.140625" style="2" customWidth="1"/>
    <col min="3329" max="3329" width="30.7109375" style="2" customWidth="1"/>
    <col min="3330" max="3330" width="20.85546875" style="2" customWidth="1"/>
    <col min="3331" max="3332" width="20.42578125" style="2" customWidth="1"/>
    <col min="3333" max="3333" width="14.7109375" style="2" customWidth="1"/>
    <col min="3334" max="3334" width="14" style="2" customWidth="1"/>
    <col min="3335" max="3335" width="32.85546875" style="2" customWidth="1"/>
    <col min="3336" max="3336" width="11" style="2" customWidth="1"/>
    <col min="3337" max="3337" width="11.140625" style="2" customWidth="1"/>
    <col min="3338" max="3339" width="13.28515625" style="2" customWidth="1"/>
    <col min="3340" max="3340" width="13.85546875" style="2" customWidth="1"/>
    <col min="3341" max="3344" width="9.140625" style="2" customWidth="1"/>
    <col min="3345" max="3583" width="8.85546875" style="2"/>
    <col min="3584" max="3584" width="46.140625" style="2" customWidth="1"/>
    <col min="3585" max="3585" width="30.7109375" style="2" customWidth="1"/>
    <col min="3586" max="3586" width="20.85546875" style="2" customWidth="1"/>
    <col min="3587" max="3588" width="20.42578125" style="2" customWidth="1"/>
    <col min="3589" max="3589" width="14.7109375" style="2" customWidth="1"/>
    <col min="3590" max="3590" width="14" style="2" customWidth="1"/>
    <col min="3591" max="3591" width="32.85546875" style="2" customWidth="1"/>
    <col min="3592" max="3592" width="11" style="2" customWidth="1"/>
    <col min="3593" max="3593" width="11.140625" style="2" customWidth="1"/>
    <col min="3594" max="3595" width="13.28515625" style="2" customWidth="1"/>
    <col min="3596" max="3596" width="13.85546875" style="2" customWidth="1"/>
    <col min="3597" max="3600" width="9.140625" style="2" customWidth="1"/>
    <col min="3601" max="3839" width="8.85546875" style="2"/>
    <col min="3840" max="3840" width="46.140625" style="2" customWidth="1"/>
    <col min="3841" max="3841" width="30.7109375" style="2" customWidth="1"/>
    <col min="3842" max="3842" width="20.85546875" style="2" customWidth="1"/>
    <col min="3843" max="3844" width="20.42578125" style="2" customWidth="1"/>
    <col min="3845" max="3845" width="14.7109375" style="2" customWidth="1"/>
    <col min="3846" max="3846" width="14" style="2" customWidth="1"/>
    <col min="3847" max="3847" width="32.85546875" style="2" customWidth="1"/>
    <col min="3848" max="3848" width="11" style="2" customWidth="1"/>
    <col min="3849" max="3849" width="11.140625" style="2" customWidth="1"/>
    <col min="3850" max="3851" width="13.28515625" style="2" customWidth="1"/>
    <col min="3852" max="3852" width="13.85546875" style="2" customWidth="1"/>
    <col min="3853" max="3856" width="9.140625" style="2" customWidth="1"/>
    <col min="3857" max="4095" width="8.85546875" style="2"/>
    <col min="4096" max="4096" width="46.140625" style="2" customWidth="1"/>
    <col min="4097" max="4097" width="30.7109375" style="2" customWidth="1"/>
    <col min="4098" max="4098" width="20.85546875" style="2" customWidth="1"/>
    <col min="4099" max="4100" width="20.42578125" style="2" customWidth="1"/>
    <col min="4101" max="4101" width="14.7109375" style="2" customWidth="1"/>
    <col min="4102" max="4102" width="14" style="2" customWidth="1"/>
    <col min="4103" max="4103" width="32.85546875" style="2" customWidth="1"/>
    <col min="4104" max="4104" width="11" style="2" customWidth="1"/>
    <col min="4105" max="4105" width="11.140625" style="2" customWidth="1"/>
    <col min="4106" max="4107" width="13.28515625" style="2" customWidth="1"/>
    <col min="4108" max="4108" width="13.85546875" style="2" customWidth="1"/>
    <col min="4109" max="4112" width="9.140625" style="2" customWidth="1"/>
    <col min="4113" max="4351" width="8.85546875" style="2"/>
    <col min="4352" max="4352" width="46.140625" style="2" customWidth="1"/>
    <col min="4353" max="4353" width="30.7109375" style="2" customWidth="1"/>
    <col min="4354" max="4354" width="20.85546875" style="2" customWidth="1"/>
    <col min="4355" max="4356" width="20.42578125" style="2" customWidth="1"/>
    <col min="4357" max="4357" width="14.7109375" style="2" customWidth="1"/>
    <col min="4358" max="4358" width="14" style="2" customWidth="1"/>
    <col min="4359" max="4359" width="32.85546875" style="2" customWidth="1"/>
    <col min="4360" max="4360" width="11" style="2" customWidth="1"/>
    <col min="4361" max="4361" width="11.140625" style="2" customWidth="1"/>
    <col min="4362" max="4363" width="13.28515625" style="2" customWidth="1"/>
    <col min="4364" max="4364" width="13.85546875" style="2" customWidth="1"/>
    <col min="4365" max="4368" width="9.140625" style="2" customWidth="1"/>
    <col min="4369" max="4607" width="8.85546875" style="2"/>
    <col min="4608" max="4608" width="46.140625" style="2" customWidth="1"/>
    <col min="4609" max="4609" width="30.7109375" style="2" customWidth="1"/>
    <col min="4610" max="4610" width="20.85546875" style="2" customWidth="1"/>
    <col min="4611" max="4612" width="20.42578125" style="2" customWidth="1"/>
    <col min="4613" max="4613" width="14.7109375" style="2" customWidth="1"/>
    <col min="4614" max="4614" width="14" style="2" customWidth="1"/>
    <col min="4615" max="4615" width="32.85546875" style="2" customWidth="1"/>
    <col min="4616" max="4616" width="11" style="2" customWidth="1"/>
    <col min="4617" max="4617" width="11.140625" style="2" customWidth="1"/>
    <col min="4618" max="4619" width="13.28515625" style="2" customWidth="1"/>
    <col min="4620" max="4620" width="13.85546875" style="2" customWidth="1"/>
    <col min="4621" max="4624" width="9.140625" style="2" customWidth="1"/>
    <col min="4625" max="4863" width="8.85546875" style="2"/>
    <col min="4864" max="4864" width="46.140625" style="2" customWidth="1"/>
    <col min="4865" max="4865" width="30.7109375" style="2" customWidth="1"/>
    <col min="4866" max="4866" width="20.85546875" style="2" customWidth="1"/>
    <col min="4867" max="4868" width="20.42578125" style="2" customWidth="1"/>
    <col min="4869" max="4869" width="14.7109375" style="2" customWidth="1"/>
    <col min="4870" max="4870" width="14" style="2" customWidth="1"/>
    <col min="4871" max="4871" width="32.85546875" style="2" customWidth="1"/>
    <col min="4872" max="4872" width="11" style="2" customWidth="1"/>
    <col min="4873" max="4873" width="11.140625" style="2" customWidth="1"/>
    <col min="4874" max="4875" width="13.28515625" style="2" customWidth="1"/>
    <col min="4876" max="4876" width="13.85546875" style="2" customWidth="1"/>
    <col min="4877" max="4880" width="9.140625" style="2" customWidth="1"/>
    <col min="4881" max="5119" width="8.85546875" style="2"/>
    <col min="5120" max="5120" width="46.140625" style="2" customWidth="1"/>
    <col min="5121" max="5121" width="30.7109375" style="2" customWidth="1"/>
    <col min="5122" max="5122" width="20.85546875" style="2" customWidth="1"/>
    <col min="5123" max="5124" width="20.42578125" style="2" customWidth="1"/>
    <col min="5125" max="5125" width="14.7109375" style="2" customWidth="1"/>
    <col min="5126" max="5126" width="14" style="2" customWidth="1"/>
    <col min="5127" max="5127" width="32.85546875" style="2" customWidth="1"/>
    <col min="5128" max="5128" width="11" style="2" customWidth="1"/>
    <col min="5129" max="5129" width="11.140625" style="2" customWidth="1"/>
    <col min="5130" max="5131" width="13.28515625" style="2" customWidth="1"/>
    <col min="5132" max="5132" width="13.85546875" style="2" customWidth="1"/>
    <col min="5133" max="5136" width="9.140625" style="2" customWidth="1"/>
    <col min="5137" max="5375" width="8.85546875" style="2"/>
    <col min="5376" max="5376" width="46.140625" style="2" customWidth="1"/>
    <col min="5377" max="5377" width="30.7109375" style="2" customWidth="1"/>
    <col min="5378" max="5378" width="20.85546875" style="2" customWidth="1"/>
    <col min="5379" max="5380" width="20.42578125" style="2" customWidth="1"/>
    <col min="5381" max="5381" width="14.7109375" style="2" customWidth="1"/>
    <col min="5382" max="5382" width="14" style="2" customWidth="1"/>
    <col min="5383" max="5383" width="32.85546875" style="2" customWidth="1"/>
    <col min="5384" max="5384" width="11" style="2" customWidth="1"/>
    <col min="5385" max="5385" width="11.140625" style="2" customWidth="1"/>
    <col min="5386" max="5387" width="13.28515625" style="2" customWidth="1"/>
    <col min="5388" max="5388" width="13.85546875" style="2" customWidth="1"/>
    <col min="5389" max="5392" width="9.140625" style="2" customWidth="1"/>
    <col min="5393" max="5631" width="8.85546875" style="2"/>
    <col min="5632" max="5632" width="46.140625" style="2" customWidth="1"/>
    <col min="5633" max="5633" width="30.7109375" style="2" customWidth="1"/>
    <col min="5634" max="5634" width="20.85546875" style="2" customWidth="1"/>
    <col min="5635" max="5636" width="20.42578125" style="2" customWidth="1"/>
    <col min="5637" max="5637" width="14.7109375" style="2" customWidth="1"/>
    <col min="5638" max="5638" width="14" style="2" customWidth="1"/>
    <col min="5639" max="5639" width="32.85546875" style="2" customWidth="1"/>
    <col min="5640" max="5640" width="11" style="2" customWidth="1"/>
    <col min="5641" max="5641" width="11.140625" style="2" customWidth="1"/>
    <col min="5642" max="5643" width="13.28515625" style="2" customWidth="1"/>
    <col min="5644" max="5644" width="13.85546875" style="2" customWidth="1"/>
    <col min="5645" max="5648" width="9.140625" style="2" customWidth="1"/>
    <col min="5649" max="5887" width="8.85546875" style="2"/>
    <col min="5888" max="5888" width="46.140625" style="2" customWidth="1"/>
    <col min="5889" max="5889" width="30.7109375" style="2" customWidth="1"/>
    <col min="5890" max="5890" width="20.85546875" style="2" customWidth="1"/>
    <col min="5891" max="5892" width="20.42578125" style="2" customWidth="1"/>
    <col min="5893" max="5893" width="14.7109375" style="2" customWidth="1"/>
    <col min="5894" max="5894" width="14" style="2" customWidth="1"/>
    <col min="5895" max="5895" width="32.85546875" style="2" customWidth="1"/>
    <col min="5896" max="5896" width="11" style="2" customWidth="1"/>
    <col min="5897" max="5897" width="11.140625" style="2" customWidth="1"/>
    <col min="5898" max="5899" width="13.28515625" style="2" customWidth="1"/>
    <col min="5900" max="5900" width="13.85546875" style="2" customWidth="1"/>
    <col min="5901" max="5904" width="9.140625" style="2" customWidth="1"/>
    <col min="5905" max="6143" width="8.85546875" style="2"/>
    <col min="6144" max="6144" width="46.140625" style="2" customWidth="1"/>
    <col min="6145" max="6145" width="30.7109375" style="2" customWidth="1"/>
    <col min="6146" max="6146" width="20.85546875" style="2" customWidth="1"/>
    <col min="6147" max="6148" width="20.42578125" style="2" customWidth="1"/>
    <col min="6149" max="6149" width="14.7109375" style="2" customWidth="1"/>
    <col min="6150" max="6150" width="14" style="2" customWidth="1"/>
    <col min="6151" max="6151" width="32.85546875" style="2" customWidth="1"/>
    <col min="6152" max="6152" width="11" style="2" customWidth="1"/>
    <col min="6153" max="6153" width="11.140625" style="2" customWidth="1"/>
    <col min="6154" max="6155" width="13.28515625" style="2" customWidth="1"/>
    <col min="6156" max="6156" width="13.85546875" style="2" customWidth="1"/>
    <col min="6157" max="6160" width="9.140625" style="2" customWidth="1"/>
    <col min="6161" max="6399" width="8.85546875" style="2"/>
    <col min="6400" max="6400" width="46.140625" style="2" customWidth="1"/>
    <col min="6401" max="6401" width="30.7109375" style="2" customWidth="1"/>
    <col min="6402" max="6402" width="20.85546875" style="2" customWidth="1"/>
    <col min="6403" max="6404" width="20.42578125" style="2" customWidth="1"/>
    <col min="6405" max="6405" width="14.7109375" style="2" customWidth="1"/>
    <col min="6406" max="6406" width="14" style="2" customWidth="1"/>
    <col min="6407" max="6407" width="32.85546875" style="2" customWidth="1"/>
    <col min="6408" max="6408" width="11" style="2" customWidth="1"/>
    <col min="6409" max="6409" width="11.140625" style="2" customWidth="1"/>
    <col min="6410" max="6411" width="13.28515625" style="2" customWidth="1"/>
    <col min="6412" max="6412" width="13.85546875" style="2" customWidth="1"/>
    <col min="6413" max="6416" width="9.140625" style="2" customWidth="1"/>
    <col min="6417" max="6655" width="8.85546875" style="2"/>
    <col min="6656" max="6656" width="46.140625" style="2" customWidth="1"/>
    <col min="6657" max="6657" width="30.7109375" style="2" customWidth="1"/>
    <col min="6658" max="6658" width="20.85546875" style="2" customWidth="1"/>
    <col min="6659" max="6660" width="20.42578125" style="2" customWidth="1"/>
    <col min="6661" max="6661" width="14.7109375" style="2" customWidth="1"/>
    <col min="6662" max="6662" width="14" style="2" customWidth="1"/>
    <col min="6663" max="6663" width="32.85546875" style="2" customWidth="1"/>
    <col min="6664" max="6664" width="11" style="2" customWidth="1"/>
    <col min="6665" max="6665" width="11.140625" style="2" customWidth="1"/>
    <col min="6666" max="6667" width="13.28515625" style="2" customWidth="1"/>
    <col min="6668" max="6668" width="13.85546875" style="2" customWidth="1"/>
    <col min="6669" max="6672" width="9.140625" style="2" customWidth="1"/>
    <col min="6673" max="6911" width="8.85546875" style="2"/>
    <col min="6912" max="6912" width="46.140625" style="2" customWidth="1"/>
    <col min="6913" max="6913" width="30.7109375" style="2" customWidth="1"/>
    <col min="6914" max="6914" width="20.85546875" style="2" customWidth="1"/>
    <col min="6915" max="6916" width="20.42578125" style="2" customWidth="1"/>
    <col min="6917" max="6917" width="14.7109375" style="2" customWidth="1"/>
    <col min="6918" max="6918" width="14" style="2" customWidth="1"/>
    <col min="6919" max="6919" width="32.85546875" style="2" customWidth="1"/>
    <col min="6920" max="6920" width="11" style="2" customWidth="1"/>
    <col min="6921" max="6921" width="11.140625" style="2" customWidth="1"/>
    <col min="6922" max="6923" width="13.28515625" style="2" customWidth="1"/>
    <col min="6924" max="6924" width="13.85546875" style="2" customWidth="1"/>
    <col min="6925" max="6928" width="9.140625" style="2" customWidth="1"/>
    <col min="6929" max="7167" width="8.85546875" style="2"/>
    <col min="7168" max="7168" width="46.140625" style="2" customWidth="1"/>
    <col min="7169" max="7169" width="30.7109375" style="2" customWidth="1"/>
    <col min="7170" max="7170" width="20.85546875" style="2" customWidth="1"/>
    <col min="7171" max="7172" width="20.42578125" style="2" customWidth="1"/>
    <col min="7173" max="7173" width="14.7109375" style="2" customWidth="1"/>
    <col min="7174" max="7174" width="14" style="2" customWidth="1"/>
    <col min="7175" max="7175" width="32.85546875" style="2" customWidth="1"/>
    <col min="7176" max="7176" width="11" style="2" customWidth="1"/>
    <col min="7177" max="7177" width="11.140625" style="2" customWidth="1"/>
    <col min="7178" max="7179" width="13.28515625" style="2" customWidth="1"/>
    <col min="7180" max="7180" width="13.85546875" style="2" customWidth="1"/>
    <col min="7181" max="7184" width="9.140625" style="2" customWidth="1"/>
    <col min="7185" max="7423" width="8.85546875" style="2"/>
    <col min="7424" max="7424" width="46.140625" style="2" customWidth="1"/>
    <col min="7425" max="7425" width="30.7109375" style="2" customWidth="1"/>
    <col min="7426" max="7426" width="20.85546875" style="2" customWidth="1"/>
    <col min="7427" max="7428" width="20.42578125" style="2" customWidth="1"/>
    <col min="7429" max="7429" width="14.7109375" style="2" customWidth="1"/>
    <col min="7430" max="7430" width="14" style="2" customWidth="1"/>
    <col min="7431" max="7431" width="32.85546875" style="2" customWidth="1"/>
    <col min="7432" max="7432" width="11" style="2" customWidth="1"/>
    <col min="7433" max="7433" width="11.140625" style="2" customWidth="1"/>
    <col min="7434" max="7435" width="13.28515625" style="2" customWidth="1"/>
    <col min="7436" max="7436" width="13.85546875" style="2" customWidth="1"/>
    <col min="7437" max="7440" width="9.140625" style="2" customWidth="1"/>
    <col min="7441" max="7679" width="8.85546875" style="2"/>
    <col min="7680" max="7680" width="46.140625" style="2" customWidth="1"/>
    <col min="7681" max="7681" width="30.7109375" style="2" customWidth="1"/>
    <col min="7682" max="7682" width="20.85546875" style="2" customWidth="1"/>
    <col min="7683" max="7684" width="20.42578125" style="2" customWidth="1"/>
    <col min="7685" max="7685" width="14.7109375" style="2" customWidth="1"/>
    <col min="7686" max="7686" width="14" style="2" customWidth="1"/>
    <col min="7687" max="7687" width="32.85546875" style="2" customWidth="1"/>
    <col min="7688" max="7688" width="11" style="2" customWidth="1"/>
    <col min="7689" max="7689" width="11.140625" style="2" customWidth="1"/>
    <col min="7690" max="7691" width="13.28515625" style="2" customWidth="1"/>
    <col min="7692" max="7692" width="13.85546875" style="2" customWidth="1"/>
    <col min="7693" max="7696" width="9.140625" style="2" customWidth="1"/>
    <col min="7697" max="7935" width="8.85546875" style="2"/>
    <col min="7936" max="7936" width="46.140625" style="2" customWidth="1"/>
    <col min="7937" max="7937" width="30.7109375" style="2" customWidth="1"/>
    <col min="7938" max="7938" width="20.85546875" style="2" customWidth="1"/>
    <col min="7939" max="7940" width="20.42578125" style="2" customWidth="1"/>
    <col min="7941" max="7941" width="14.7109375" style="2" customWidth="1"/>
    <col min="7942" max="7942" width="14" style="2" customWidth="1"/>
    <col min="7943" max="7943" width="32.85546875" style="2" customWidth="1"/>
    <col min="7944" max="7944" width="11" style="2" customWidth="1"/>
    <col min="7945" max="7945" width="11.140625" style="2" customWidth="1"/>
    <col min="7946" max="7947" width="13.28515625" style="2" customWidth="1"/>
    <col min="7948" max="7948" width="13.85546875" style="2" customWidth="1"/>
    <col min="7949" max="7952" width="9.140625" style="2" customWidth="1"/>
    <col min="7953" max="8191" width="8.85546875" style="2"/>
    <col min="8192" max="8192" width="46.140625" style="2" customWidth="1"/>
    <col min="8193" max="8193" width="30.7109375" style="2" customWidth="1"/>
    <col min="8194" max="8194" width="20.85546875" style="2" customWidth="1"/>
    <col min="8195" max="8196" width="20.42578125" style="2" customWidth="1"/>
    <col min="8197" max="8197" width="14.7109375" style="2" customWidth="1"/>
    <col min="8198" max="8198" width="14" style="2" customWidth="1"/>
    <col min="8199" max="8199" width="32.85546875" style="2" customWidth="1"/>
    <col min="8200" max="8200" width="11" style="2" customWidth="1"/>
    <col min="8201" max="8201" width="11.140625" style="2" customWidth="1"/>
    <col min="8202" max="8203" width="13.28515625" style="2" customWidth="1"/>
    <col min="8204" max="8204" width="13.85546875" style="2" customWidth="1"/>
    <col min="8205" max="8208" width="9.140625" style="2" customWidth="1"/>
    <col min="8209" max="8447" width="8.85546875" style="2"/>
    <col min="8448" max="8448" width="46.140625" style="2" customWidth="1"/>
    <col min="8449" max="8449" width="30.7109375" style="2" customWidth="1"/>
    <col min="8450" max="8450" width="20.85546875" style="2" customWidth="1"/>
    <col min="8451" max="8452" width="20.42578125" style="2" customWidth="1"/>
    <col min="8453" max="8453" width="14.7109375" style="2" customWidth="1"/>
    <col min="8454" max="8454" width="14" style="2" customWidth="1"/>
    <col min="8455" max="8455" width="32.85546875" style="2" customWidth="1"/>
    <col min="8456" max="8456" width="11" style="2" customWidth="1"/>
    <col min="8457" max="8457" width="11.140625" style="2" customWidth="1"/>
    <col min="8458" max="8459" width="13.28515625" style="2" customWidth="1"/>
    <col min="8460" max="8460" width="13.85546875" style="2" customWidth="1"/>
    <col min="8461" max="8464" width="9.140625" style="2" customWidth="1"/>
    <col min="8465" max="8703" width="8.85546875" style="2"/>
    <col min="8704" max="8704" width="46.140625" style="2" customWidth="1"/>
    <col min="8705" max="8705" width="30.7109375" style="2" customWidth="1"/>
    <col min="8706" max="8706" width="20.85546875" style="2" customWidth="1"/>
    <col min="8707" max="8708" width="20.42578125" style="2" customWidth="1"/>
    <col min="8709" max="8709" width="14.7109375" style="2" customWidth="1"/>
    <col min="8710" max="8710" width="14" style="2" customWidth="1"/>
    <col min="8711" max="8711" width="32.85546875" style="2" customWidth="1"/>
    <col min="8712" max="8712" width="11" style="2" customWidth="1"/>
    <col min="8713" max="8713" width="11.140625" style="2" customWidth="1"/>
    <col min="8714" max="8715" width="13.28515625" style="2" customWidth="1"/>
    <col min="8716" max="8716" width="13.85546875" style="2" customWidth="1"/>
    <col min="8717" max="8720" width="9.140625" style="2" customWidth="1"/>
    <col min="8721" max="8959" width="8.85546875" style="2"/>
    <col min="8960" max="8960" width="46.140625" style="2" customWidth="1"/>
    <col min="8961" max="8961" width="30.7109375" style="2" customWidth="1"/>
    <col min="8962" max="8962" width="20.85546875" style="2" customWidth="1"/>
    <col min="8963" max="8964" width="20.42578125" style="2" customWidth="1"/>
    <col min="8965" max="8965" width="14.7109375" style="2" customWidth="1"/>
    <col min="8966" max="8966" width="14" style="2" customWidth="1"/>
    <col min="8967" max="8967" width="32.85546875" style="2" customWidth="1"/>
    <col min="8968" max="8968" width="11" style="2" customWidth="1"/>
    <col min="8969" max="8969" width="11.140625" style="2" customWidth="1"/>
    <col min="8970" max="8971" width="13.28515625" style="2" customWidth="1"/>
    <col min="8972" max="8972" width="13.85546875" style="2" customWidth="1"/>
    <col min="8973" max="8976" width="9.140625" style="2" customWidth="1"/>
    <col min="8977" max="9215" width="8.85546875" style="2"/>
    <col min="9216" max="9216" width="46.140625" style="2" customWidth="1"/>
    <col min="9217" max="9217" width="30.7109375" style="2" customWidth="1"/>
    <col min="9218" max="9218" width="20.85546875" style="2" customWidth="1"/>
    <col min="9219" max="9220" width="20.42578125" style="2" customWidth="1"/>
    <col min="9221" max="9221" width="14.7109375" style="2" customWidth="1"/>
    <col min="9222" max="9222" width="14" style="2" customWidth="1"/>
    <col min="9223" max="9223" width="32.85546875" style="2" customWidth="1"/>
    <col min="9224" max="9224" width="11" style="2" customWidth="1"/>
    <col min="9225" max="9225" width="11.140625" style="2" customWidth="1"/>
    <col min="9226" max="9227" width="13.28515625" style="2" customWidth="1"/>
    <col min="9228" max="9228" width="13.85546875" style="2" customWidth="1"/>
    <col min="9229" max="9232" width="9.140625" style="2" customWidth="1"/>
    <col min="9233" max="9471" width="8.85546875" style="2"/>
    <col min="9472" max="9472" width="46.140625" style="2" customWidth="1"/>
    <col min="9473" max="9473" width="30.7109375" style="2" customWidth="1"/>
    <col min="9474" max="9474" width="20.85546875" style="2" customWidth="1"/>
    <col min="9475" max="9476" width="20.42578125" style="2" customWidth="1"/>
    <col min="9477" max="9477" width="14.7109375" style="2" customWidth="1"/>
    <col min="9478" max="9478" width="14" style="2" customWidth="1"/>
    <col min="9479" max="9479" width="32.85546875" style="2" customWidth="1"/>
    <col min="9480" max="9480" width="11" style="2" customWidth="1"/>
    <col min="9481" max="9481" width="11.140625" style="2" customWidth="1"/>
    <col min="9482" max="9483" width="13.28515625" style="2" customWidth="1"/>
    <col min="9484" max="9484" width="13.85546875" style="2" customWidth="1"/>
    <col min="9485" max="9488" width="9.140625" style="2" customWidth="1"/>
    <col min="9489" max="9727" width="8.85546875" style="2"/>
    <col min="9728" max="9728" width="46.140625" style="2" customWidth="1"/>
    <col min="9729" max="9729" width="30.7109375" style="2" customWidth="1"/>
    <col min="9730" max="9730" width="20.85546875" style="2" customWidth="1"/>
    <col min="9731" max="9732" width="20.42578125" style="2" customWidth="1"/>
    <col min="9733" max="9733" width="14.7109375" style="2" customWidth="1"/>
    <col min="9734" max="9734" width="14" style="2" customWidth="1"/>
    <col min="9735" max="9735" width="32.85546875" style="2" customWidth="1"/>
    <col min="9736" max="9736" width="11" style="2" customWidth="1"/>
    <col min="9737" max="9737" width="11.140625" style="2" customWidth="1"/>
    <col min="9738" max="9739" width="13.28515625" style="2" customWidth="1"/>
    <col min="9740" max="9740" width="13.85546875" style="2" customWidth="1"/>
    <col min="9741" max="9744" width="9.140625" style="2" customWidth="1"/>
    <col min="9745" max="9983" width="8.85546875" style="2"/>
    <col min="9984" max="9984" width="46.140625" style="2" customWidth="1"/>
    <col min="9985" max="9985" width="30.7109375" style="2" customWidth="1"/>
    <col min="9986" max="9986" width="20.85546875" style="2" customWidth="1"/>
    <col min="9987" max="9988" width="20.42578125" style="2" customWidth="1"/>
    <col min="9989" max="9989" width="14.7109375" style="2" customWidth="1"/>
    <col min="9990" max="9990" width="14" style="2" customWidth="1"/>
    <col min="9991" max="9991" width="32.85546875" style="2" customWidth="1"/>
    <col min="9992" max="9992" width="11" style="2" customWidth="1"/>
    <col min="9993" max="9993" width="11.140625" style="2" customWidth="1"/>
    <col min="9994" max="9995" width="13.28515625" style="2" customWidth="1"/>
    <col min="9996" max="9996" width="13.85546875" style="2" customWidth="1"/>
    <col min="9997" max="10000" width="9.140625" style="2" customWidth="1"/>
    <col min="10001" max="10239" width="8.85546875" style="2"/>
    <col min="10240" max="10240" width="46.140625" style="2" customWidth="1"/>
    <col min="10241" max="10241" width="30.7109375" style="2" customWidth="1"/>
    <col min="10242" max="10242" width="20.85546875" style="2" customWidth="1"/>
    <col min="10243" max="10244" width="20.42578125" style="2" customWidth="1"/>
    <col min="10245" max="10245" width="14.7109375" style="2" customWidth="1"/>
    <col min="10246" max="10246" width="14" style="2" customWidth="1"/>
    <col min="10247" max="10247" width="32.85546875" style="2" customWidth="1"/>
    <col min="10248" max="10248" width="11" style="2" customWidth="1"/>
    <col min="10249" max="10249" width="11.140625" style="2" customWidth="1"/>
    <col min="10250" max="10251" width="13.28515625" style="2" customWidth="1"/>
    <col min="10252" max="10252" width="13.85546875" style="2" customWidth="1"/>
    <col min="10253" max="10256" width="9.140625" style="2" customWidth="1"/>
    <col min="10257" max="10495" width="8.85546875" style="2"/>
    <col min="10496" max="10496" width="46.140625" style="2" customWidth="1"/>
    <col min="10497" max="10497" width="30.7109375" style="2" customWidth="1"/>
    <col min="10498" max="10498" width="20.85546875" style="2" customWidth="1"/>
    <col min="10499" max="10500" width="20.42578125" style="2" customWidth="1"/>
    <col min="10501" max="10501" width="14.7109375" style="2" customWidth="1"/>
    <col min="10502" max="10502" width="14" style="2" customWidth="1"/>
    <col min="10503" max="10503" width="32.85546875" style="2" customWidth="1"/>
    <col min="10504" max="10504" width="11" style="2" customWidth="1"/>
    <col min="10505" max="10505" width="11.140625" style="2" customWidth="1"/>
    <col min="10506" max="10507" width="13.28515625" style="2" customWidth="1"/>
    <col min="10508" max="10508" width="13.85546875" style="2" customWidth="1"/>
    <col min="10509" max="10512" width="9.140625" style="2" customWidth="1"/>
    <col min="10513" max="10751" width="8.85546875" style="2"/>
    <col min="10752" max="10752" width="46.140625" style="2" customWidth="1"/>
    <col min="10753" max="10753" width="30.7109375" style="2" customWidth="1"/>
    <col min="10754" max="10754" width="20.85546875" style="2" customWidth="1"/>
    <col min="10755" max="10756" width="20.42578125" style="2" customWidth="1"/>
    <col min="10757" max="10757" width="14.7109375" style="2" customWidth="1"/>
    <col min="10758" max="10758" width="14" style="2" customWidth="1"/>
    <col min="10759" max="10759" width="32.85546875" style="2" customWidth="1"/>
    <col min="10760" max="10760" width="11" style="2" customWidth="1"/>
    <col min="10761" max="10761" width="11.140625" style="2" customWidth="1"/>
    <col min="10762" max="10763" width="13.28515625" style="2" customWidth="1"/>
    <col min="10764" max="10764" width="13.85546875" style="2" customWidth="1"/>
    <col min="10765" max="10768" width="9.140625" style="2" customWidth="1"/>
    <col min="10769" max="11007" width="8.85546875" style="2"/>
    <col min="11008" max="11008" width="46.140625" style="2" customWidth="1"/>
    <col min="11009" max="11009" width="30.7109375" style="2" customWidth="1"/>
    <col min="11010" max="11010" width="20.85546875" style="2" customWidth="1"/>
    <col min="11011" max="11012" width="20.42578125" style="2" customWidth="1"/>
    <col min="11013" max="11013" width="14.7109375" style="2" customWidth="1"/>
    <col min="11014" max="11014" width="14" style="2" customWidth="1"/>
    <col min="11015" max="11015" width="32.85546875" style="2" customWidth="1"/>
    <col min="11016" max="11016" width="11" style="2" customWidth="1"/>
    <col min="11017" max="11017" width="11.140625" style="2" customWidth="1"/>
    <col min="11018" max="11019" width="13.28515625" style="2" customWidth="1"/>
    <col min="11020" max="11020" width="13.85546875" style="2" customWidth="1"/>
    <col min="11021" max="11024" width="9.140625" style="2" customWidth="1"/>
    <col min="11025" max="11263" width="8.85546875" style="2"/>
    <col min="11264" max="11264" width="46.140625" style="2" customWidth="1"/>
    <col min="11265" max="11265" width="30.7109375" style="2" customWidth="1"/>
    <col min="11266" max="11266" width="20.85546875" style="2" customWidth="1"/>
    <col min="11267" max="11268" width="20.42578125" style="2" customWidth="1"/>
    <col min="11269" max="11269" width="14.7109375" style="2" customWidth="1"/>
    <col min="11270" max="11270" width="14" style="2" customWidth="1"/>
    <col min="11271" max="11271" width="32.85546875" style="2" customWidth="1"/>
    <col min="11272" max="11272" width="11" style="2" customWidth="1"/>
    <col min="11273" max="11273" width="11.140625" style="2" customWidth="1"/>
    <col min="11274" max="11275" width="13.28515625" style="2" customWidth="1"/>
    <col min="11276" max="11276" width="13.85546875" style="2" customWidth="1"/>
    <col min="11277" max="11280" width="9.140625" style="2" customWidth="1"/>
    <col min="11281" max="11519" width="8.85546875" style="2"/>
    <col min="11520" max="11520" width="46.140625" style="2" customWidth="1"/>
    <col min="11521" max="11521" width="30.7109375" style="2" customWidth="1"/>
    <col min="11522" max="11522" width="20.85546875" style="2" customWidth="1"/>
    <col min="11523" max="11524" width="20.42578125" style="2" customWidth="1"/>
    <col min="11525" max="11525" width="14.7109375" style="2" customWidth="1"/>
    <col min="11526" max="11526" width="14" style="2" customWidth="1"/>
    <col min="11527" max="11527" width="32.85546875" style="2" customWidth="1"/>
    <col min="11528" max="11528" width="11" style="2" customWidth="1"/>
    <col min="11529" max="11529" width="11.140625" style="2" customWidth="1"/>
    <col min="11530" max="11531" width="13.28515625" style="2" customWidth="1"/>
    <col min="11532" max="11532" width="13.85546875" style="2" customWidth="1"/>
    <col min="11533" max="11536" width="9.140625" style="2" customWidth="1"/>
    <col min="11537" max="11775" width="8.85546875" style="2"/>
    <col min="11776" max="11776" width="46.140625" style="2" customWidth="1"/>
    <col min="11777" max="11777" width="30.7109375" style="2" customWidth="1"/>
    <col min="11778" max="11778" width="20.85546875" style="2" customWidth="1"/>
    <col min="11779" max="11780" width="20.42578125" style="2" customWidth="1"/>
    <col min="11781" max="11781" width="14.7109375" style="2" customWidth="1"/>
    <col min="11782" max="11782" width="14" style="2" customWidth="1"/>
    <col min="11783" max="11783" width="32.85546875" style="2" customWidth="1"/>
    <col min="11784" max="11784" width="11" style="2" customWidth="1"/>
    <col min="11785" max="11785" width="11.140625" style="2" customWidth="1"/>
    <col min="11786" max="11787" width="13.28515625" style="2" customWidth="1"/>
    <col min="11788" max="11788" width="13.85546875" style="2" customWidth="1"/>
    <col min="11789" max="11792" width="9.140625" style="2" customWidth="1"/>
    <col min="11793" max="12031" width="8.85546875" style="2"/>
    <col min="12032" max="12032" width="46.140625" style="2" customWidth="1"/>
    <col min="12033" max="12033" width="30.7109375" style="2" customWidth="1"/>
    <col min="12034" max="12034" width="20.85546875" style="2" customWidth="1"/>
    <col min="12035" max="12036" width="20.42578125" style="2" customWidth="1"/>
    <col min="12037" max="12037" width="14.7109375" style="2" customWidth="1"/>
    <col min="12038" max="12038" width="14" style="2" customWidth="1"/>
    <col min="12039" max="12039" width="32.85546875" style="2" customWidth="1"/>
    <col min="12040" max="12040" width="11" style="2" customWidth="1"/>
    <col min="12041" max="12041" width="11.140625" style="2" customWidth="1"/>
    <col min="12042" max="12043" width="13.28515625" style="2" customWidth="1"/>
    <col min="12044" max="12044" width="13.85546875" style="2" customWidth="1"/>
    <col min="12045" max="12048" width="9.140625" style="2" customWidth="1"/>
    <col min="12049" max="12287" width="8.85546875" style="2"/>
    <col min="12288" max="12288" width="46.140625" style="2" customWidth="1"/>
    <col min="12289" max="12289" width="30.7109375" style="2" customWidth="1"/>
    <col min="12290" max="12290" width="20.85546875" style="2" customWidth="1"/>
    <col min="12291" max="12292" width="20.42578125" style="2" customWidth="1"/>
    <col min="12293" max="12293" width="14.7109375" style="2" customWidth="1"/>
    <col min="12294" max="12294" width="14" style="2" customWidth="1"/>
    <col min="12295" max="12295" width="32.85546875" style="2" customWidth="1"/>
    <col min="12296" max="12296" width="11" style="2" customWidth="1"/>
    <col min="12297" max="12297" width="11.140625" style="2" customWidth="1"/>
    <col min="12298" max="12299" width="13.28515625" style="2" customWidth="1"/>
    <col min="12300" max="12300" width="13.85546875" style="2" customWidth="1"/>
    <col min="12301" max="12304" width="9.140625" style="2" customWidth="1"/>
    <col min="12305" max="12543" width="8.85546875" style="2"/>
    <col min="12544" max="12544" width="46.140625" style="2" customWidth="1"/>
    <col min="12545" max="12545" width="30.7109375" style="2" customWidth="1"/>
    <col min="12546" max="12546" width="20.85546875" style="2" customWidth="1"/>
    <col min="12547" max="12548" width="20.42578125" style="2" customWidth="1"/>
    <col min="12549" max="12549" width="14.7109375" style="2" customWidth="1"/>
    <col min="12550" max="12550" width="14" style="2" customWidth="1"/>
    <col min="12551" max="12551" width="32.85546875" style="2" customWidth="1"/>
    <col min="12552" max="12552" width="11" style="2" customWidth="1"/>
    <col min="12553" max="12553" width="11.140625" style="2" customWidth="1"/>
    <col min="12554" max="12555" width="13.28515625" style="2" customWidth="1"/>
    <col min="12556" max="12556" width="13.85546875" style="2" customWidth="1"/>
    <col min="12557" max="12560" width="9.140625" style="2" customWidth="1"/>
    <col min="12561" max="12799" width="8.85546875" style="2"/>
    <col min="12800" max="12800" width="46.140625" style="2" customWidth="1"/>
    <col min="12801" max="12801" width="30.7109375" style="2" customWidth="1"/>
    <col min="12802" max="12802" width="20.85546875" style="2" customWidth="1"/>
    <col min="12803" max="12804" width="20.42578125" style="2" customWidth="1"/>
    <col min="12805" max="12805" width="14.7109375" style="2" customWidth="1"/>
    <col min="12806" max="12806" width="14" style="2" customWidth="1"/>
    <col min="12807" max="12807" width="32.85546875" style="2" customWidth="1"/>
    <col min="12808" max="12808" width="11" style="2" customWidth="1"/>
    <col min="12809" max="12809" width="11.140625" style="2" customWidth="1"/>
    <col min="12810" max="12811" width="13.28515625" style="2" customWidth="1"/>
    <col min="12812" max="12812" width="13.85546875" style="2" customWidth="1"/>
    <col min="12813" max="12816" width="9.140625" style="2" customWidth="1"/>
    <col min="12817" max="13055" width="8.85546875" style="2"/>
    <col min="13056" max="13056" width="46.140625" style="2" customWidth="1"/>
    <col min="13057" max="13057" width="30.7109375" style="2" customWidth="1"/>
    <col min="13058" max="13058" width="20.85546875" style="2" customWidth="1"/>
    <col min="13059" max="13060" width="20.42578125" style="2" customWidth="1"/>
    <col min="13061" max="13061" width="14.7109375" style="2" customWidth="1"/>
    <col min="13062" max="13062" width="14" style="2" customWidth="1"/>
    <col min="13063" max="13063" width="32.85546875" style="2" customWidth="1"/>
    <col min="13064" max="13064" width="11" style="2" customWidth="1"/>
    <col min="13065" max="13065" width="11.140625" style="2" customWidth="1"/>
    <col min="13066" max="13067" width="13.28515625" style="2" customWidth="1"/>
    <col min="13068" max="13068" width="13.85546875" style="2" customWidth="1"/>
    <col min="13069" max="13072" width="9.140625" style="2" customWidth="1"/>
    <col min="13073" max="13311" width="8.85546875" style="2"/>
    <col min="13312" max="13312" width="46.140625" style="2" customWidth="1"/>
    <col min="13313" max="13313" width="30.7109375" style="2" customWidth="1"/>
    <col min="13314" max="13314" width="20.85546875" style="2" customWidth="1"/>
    <col min="13315" max="13316" width="20.42578125" style="2" customWidth="1"/>
    <col min="13317" max="13317" width="14.7109375" style="2" customWidth="1"/>
    <col min="13318" max="13318" width="14" style="2" customWidth="1"/>
    <col min="13319" max="13319" width="32.85546875" style="2" customWidth="1"/>
    <col min="13320" max="13320" width="11" style="2" customWidth="1"/>
    <col min="13321" max="13321" width="11.140625" style="2" customWidth="1"/>
    <col min="13322" max="13323" width="13.28515625" style="2" customWidth="1"/>
    <col min="13324" max="13324" width="13.85546875" style="2" customWidth="1"/>
    <col min="13325" max="13328" width="9.140625" style="2" customWidth="1"/>
    <col min="13329" max="13567" width="8.85546875" style="2"/>
    <col min="13568" max="13568" width="46.140625" style="2" customWidth="1"/>
    <col min="13569" max="13569" width="30.7109375" style="2" customWidth="1"/>
    <col min="13570" max="13570" width="20.85546875" style="2" customWidth="1"/>
    <col min="13571" max="13572" width="20.42578125" style="2" customWidth="1"/>
    <col min="13573" max="13573" width="14.7109375" style="2" customWidth="1"/>
    <col min="13574" max="13574" width="14" style="2" customWidth="1"/>
    <col min="13575" max="13575" width="32.85546875" style="2" customWidth="1"/>
    <col min="13576" max="13576" width="11" style="2" customWidth="1"/>
    <col min="13577" max="13577" width="11.140625" style="2" customWidth="1"/>
    <col min="13578" max="13579" width="13.28515625" style="2" customWidth="1"/>
    <col min="13580" max="13580" width="13.85546875" style="2" customWidth="1"/>
    <col min="13581" max="13584" width="9.140625" style="2" customWidth="1"/>
    <col min="13585" max="13823" width="8.85546875" style="2"/>
    <col min="13824" max="13824" width="46.140625" style="2" customWidth="1"/>
    <col min="13825" max="13825" width="30.7109375" style="2" customWidth="1"/>
    <col min="13826" max="13826" width="20.85546875" style="2" customWidth="1"/>
    <col min="13827" max="13828" width="20.42578125" style="2" customWidth="1"/>
    <col min="13829" max="13829" width="14.7109375" style="2" customWidth="1"/>
    <col min="13830" max="13830" width="14" style="2" customWidth="1"/>
    <col min="13831" max="13831" width="32.85546875" style="2" customWidth="1"/>
    <col min="13832" max="13832" width="11" style="2" customWidth="1"/>
    <col min="13833" max="13833" width="11.140625" style="2" customWidth="1"/>
    <col min="13834" max="13835" width="13.28515625" style="2" customWidth="1"/>
    <col min="13836" max="13836" width="13.85546875" style="2" customWidth="1"/>
    <col min="13837" max="13840" width="9.140625" style="2" customWidth="1"/>
    <col min="13841" max="14079" width="8.85546875" style="2"/>
    <col min="14080" max="14080" width="46.140625" style="2" customWidth="1"/>
    <col min="14081" max="14081" width="30.7109375" style="2" customWidth="1"/>
    <col min="14082" max="14082" width="20.85546875" style="2" customWidth="1"/>
    <col min="14083" max="14084" width="20.42578125" style="2" customWidth="1"/>
    <col min="14085" max="14085" width="14.7109375" style="2" customWidth="1"/>
    <col min="14086" max="14086" width="14" style="2" customWidth="1"/>
    <col min="14087" max="14087" width="32.85546875" style="2" customWidth="1"/>
    <col min="14088" max="14088" width="11" style="2" customWidth="1"/>
    <col min="14089" max="14089" width="11.140625" style="2" customWidth="1"/>
    <col min="14090" max="14091" width="13.28515625" style="2" customWidth="1"/>
    <col min="14092" max="14092" width="13.85546875" style="2" customWidth="1"/>
    <col min="14093" max="14096" width="9.140625" style="2" customWidth="1"/>
    <col min="14097" max="14335" width="8.85546875" style="2"/>
    <col min="14336" max="14336" width="46.140625" style="2" customWidth="1"/>
    <col min="14337" max="14337" width="30.7109375" style="2" customWidth="1"/>
    <col min="14338" max="14338" width="20.85546875" style="2" customWidth="1"/>
    <col min="14339" max="14340" width="20.42578125" style="2" customWidth="1"/>
    <col min="14341" max="14341" width="14.7109375" style="2" customWidth="1"/>
    <col min="14342" max="14342" width="14" style="2" customWidth="1"/>
    <col min="14343" max="14343" width="32.85546875" style="2" customWidth="1"/>
    <col min="14344" max="14344" width="11" style="2" customWidth="1"/>
    <col min="14345" max="14345" width="11.140625" style="2" customWidth="1"/>
    <col min="14346" max="14347" width="13.28515625" style="2" customWidth="1"/>
    <col min="14348" max="14348" width="13.85546875" style="2" customWidth="1"/>
    <col min="14349" max="14352" width="9.140625" style="2" customWidth="1"/>
    <col min="14353" max="14591" width="8.85546875" style="2"/>
    <col min="14592" max="14592" width="46.140625" style="2" customWidth="1"/>
    <col min="14593" max="14593" width="30.7109375" style="2" customWidth="1"/>
    <col min="14594" max="14594" width="20.85546875" style="2" customWidth="1"/>
    <col min="14595" max="14596" width="20.42578125" style="2" customWidth="1"/>
    <col min="14597" max="14597" width="14.7109375" style="2" customWidth="1"/>
    <col min="14598" max="14598" width="14" style="2" customWidth="1"/>
    <col min="14599" max="14599" width="32.85546875" style="2" customWidth="1"/>
    <col min="14600" max="14600" width="11" style="2" customWidth="1"/>
    <col min="14601" max="14601" width="11.140625" style="2" customWidth="1"/>
    <col min="14602" max="14603" width="13.28515625" style="2" customWidth="1"/>
    <col min="14604" max="14604" width="13.85546875" style="2" customWidth="1"/>
    <col min="14605" max="14608" width="9.140625" style="2" customWidth="1"/>
    <col min="14609" max="14847" width="8.85546875" style="2"/>
    <col min="14848" max="14848" width="46.140625" style="2" customWidth="1"/>
    <col min="14849" max="14849" width="30.7109375" style="2" customWidth="1"/>
    <col min="14850" max="14850" width="20.85546875" style="2" customWidth="1"/>
    <col min="14851" max="14852" width="20.42578125" style="2" customWidth="1"/>
    <col min="14853" max="14853" width="14.7109375" style="2" customWidth="1"/>
    <col min="14854" max="14854" width="14" style="2" customWidth="1"/>
    <col min="14855" max="14855" width="32.85546875" style="2" customWidth="1"/>
    <col min="14856" max="14856" width="11" style="2" customWidth="1"/>
    <col min="14857" max="14857" width="11.140625" style="2" customWidth="1"/>
    <col min="14858" max="14859" width="13.28515625" style="2" customWidth="1"/>
    <col min="14860" max="14860" width="13.85546875" style="2" customWidth="1"/>
    <col min="14861" max="14864" width="9.140625" style="2" customWidth="1"/>
    <col min="14865" max="15103" width="8.85546875" style="2"/>
    <col min="15104" max="15104" width="46.140625" style="2" customWidth="1"/>
    <col min="15105" max="15105" width="30.7109375" style="2" customWidth="1"/>
    <col min="15106" max="15106" width="20.85546875" style="2" customWidth="1"/>
    <col min="15107" max="15108" width="20.42578125" style="2" customWidth="1"/>
    <col min="15109" max="15109" width="14.7109375" style="2" customWidth="1"/>
    <col min="15110" max="15110" width="14" style="2" customWidth="1"/>
    <col min="15111" max="15111" width="32.85546875" style="2" customWidth="1"/>
    <col min="15112" max="15112" width="11" style="2" customWidth="1"/>
    <col min="15113" max="15113" width="11.140625" style="2" customWidth="1"/>
    <col min="15114" max="15115" width="13.28515625" style="2" customWidth="1"/>
    <col min="15116" max="15116" width="13.85546875" style="2" customWidth="1"/>
    <col min="15117" max="15120" width="9.140625" style="2" customWidth="1"/>
    <col min="15121" max="15359" width="8.85546875" style="2"/>
    <col min="15360" max="15360" width="46.140625" style="2" customWidth="1"/>
    <col min="15361" max="15361" width="30.7109375" style="2" customWidth="1"/>
    <col min="15362" max="15362" width="20.85546875" style="2" customWidth="1"/>
    <col min="15363" max="15364" width="20.42578125" style="2" customWidth="1"/>
    <col min="15365" max="15365" width="14.7109375" style="2" customWidth="1"/>
    <col min="15366" max="15366" width="14" style="2" customWidth="1"/>
    <col min="15367" max="15367" width="32.85546875" style="2" customWidth="1"/>
    <col min="15368" max="15368" width="11" style="2" customWidth="1"/>
    <col min="15369" max="15369" width="11.140625" style="2" customWidth="1"/>
    <col min="15370" max="15371" width="13.28515625" style="2" customWidth="1"/>
    <col min="15372" max="15372" width="13.85546875" style="2" customWidth="1"/>
    <col min="15373" max="15376" width="9.140625" style="2" customWidth="1"/>
    <col min="15377" max="15615" width="8.85546875" style="2"/>
    <col min="15616" max="15616" width="46.140625" style="2" customWidth="1"/>
    <col min="15617" max="15617" width="30.7109375" style="2" customWidth="1"/>
    <col min="15618" max="15618" width="20.85546875" style="2" customWidth="1"/>
    <col min="15619" max="15620" width="20.42578125" style="2" customWidth="1"/>
    <col min="15621" max="15621" width="14.7109375" style="2" customWidth="1"/>
    <col min="15622" max="15622" width="14" style="2" customWidth="1"/>
    <col min="15623" max="15623" width="32.85546875" style="2" customWidth="1"/>
    <col min="15624" max="15624" width="11" style="2" customWidth="1"/>
    <col min="15625" max="15625" width="11.140625" style="2" customWidth="1"/>
    <col min="15626" max="15627" width="13.28515625" style="2" customWidth="1"/>
    <col min="15628" max="15628" width="13.85546875" style="2" customWidth="1"/>
    <col min="15629" max="15632" width="9.140625" style="2" customWidth="1"/>
    <col min="15633" max="15871" width="8.85546875" style="2"/>
    <col min="15872" max="15872" width="46.140625" style="2" customWidth="1"/>
    <col min="15873" max="15873" width="30.7109375" style="2" customWidth="1"/>
    <col min="15874" max="15874" width="20.85546875" style="2" customWidth="1"/>
    <col min="15875" max="15876" width="20.42578125" style="2" customWidth="1"/>
    <col min="15877" max="15877" width="14.7109375" style="2" customWidth="1"/>
    <col min="15878" max="15878" width="14" style="2" customWidth="1"/>
    <col min="15879" max="15879" width="32.85546875" style="2" customWidth="1"/>
    <col min="15880" max="15880" width="11" style="2" customWidth="1"/>
    <col min="15881" max="15881" width="11.140625" style="2" customWidth="1"/>
    <col min="15882" max="15883" width="13.28515625" style="2" customWidth="1"/>
    <col min="15884" max="15884" width="13.85546875" style="2" customWidth="1"/>
    <col min="15885" max="15888" width="9.140625" style="2" customWidth="1"/>
    <col min="15889" max="16127" width="8.85546875" style="2"/>
    <col min="16128" max="16128" width="46.140625" style="2" customWidth="1"/>
    <col min="16129" max="16129" width="30.7109375" style="2" customWidth="1"/>
    <col min="16130" max="16130" width="20.85546875" style="2" customWidth="1"/>
    <col min="16131" max="16132" width="20.42578125" style="2" customWidth="1"/>
    <col min="16133" max="16133" width="14.7109375" style="2" customWidth="1"/>
    <col min="16134" max="16134" width="14" style="2" customWidth="1"/>
    <col min="16135" max="16135" width="32.85546875" style="2" customWidth="1"/>
    <col min="16136" max="16136" width="11" style="2" customWidth="1"/>
    <col min="16137" max="16137" width="11.140625" style="2" customWidth="1"/>
    <col min="16138" max="16139" width="13.28515625" style="2" customWidth="1"/>
    <col min="16140" max="16140" width="13.85546875" style="2" customWidth="1"/>
    <col min="16141" max="16144" width="9.140625" style="2" customWidth="1"/>
    <col min="16145" max="16383" width="8.85546875" style="2"/>
    <col min="16384" max="16384" width="8.85546875" style="2" customWidth="1"/>
  </cols>
  <sheetData>
    <row r="1" spans="1:7" s="344" customFormat="1" ht="12.75">
      <c r="A1" s="341"/>
      <c r="B1" s="341"/>
      <c r="C1" s="342"/>
      <c r="D1" s="342"/>
      <c r="E1" s="342"/>
      <c r="F1" s="342"/>
      <c r="G1" s="343" t="s">
        <v>221</v>
      </c>
    </row>
    <row r="2" spans="1:7" s="344" customFormat="1" ht="12.75">
      <c r="A2" s="341"/>
      <c r="B2" s="341"/>
      <c r="C2" s="342"/>
      <c r="D2" s="342"/>
      <c r="E2" s="342"/>
      <c r="F2" s="342"/>
      <c r="G2" s="343" t="s">
        <v>222</v>
      </c>
    </row>
    <row r="3" spans="1:7" s="344" customFormat="1" ht="12.75">
      <c r="A3" s="341"/>
      <c r="B3" s="341"/>
      <c r="C3" s="342"/>
      <c r="D3" s="342"/>
      <c r="E3" s="342"/>
      <c r="F3" s="342"/>
      <c r="G3" s="343" t="s">
        <v>223</v>
      </c>
    </row>
    <row r="4" spans="1:7" s="344" customFormat="1" ht="12.75">
      <c r="A4" s="341"/>
      <c r="B4" s="341"/>
      <c r="C4" s="342"/>
      <c r="D4" s="342"/>
      <c r="E4" s="342"/>
      <c r="F4" s="342"/>
      <c r="G4" s="343" t="s">
        <v>224</v>
      </c>
    </row>
    <row r="5" spans="1:7" s="344" customFormat="1" ht="12.75">
      <c r="A5" s="341"/>
      <c r="B5" s="316"/>
      <c r="C5" s="342"/>
      <c r="D5" s="342"/>
      <c r="E5" s="342"/>
      <c r="F5" s="342"/>
      <c r="G5" s="343" t="s">
        <v>225</v>
      </c>
    </row>
    <row r="6" spans="1:7" s="344" customFormat="1">
      <c r="A6" s="345"/>
      <c r="B6" s="318"/>
      <c r="C6" s="346"/>
      <c r="D6" s="346"/>
      <c r="E6" s="346"/>
      <c r="F6" s="347"/>
      <c r="G6" s="347"/>
    </row>
    <row r="7" spans="1:7" s="344" customFormat="1">
      <c r="A7" s="345"/>
      <c r="B7" s="318"/>
      <c r="C7" s="346"/>
      <c r="D7" s="346"/>
      <c r="E7" s="347"/>
      <c r="F7" s="347"/>
      <c r="G7" s="348" t="s">
        <v>226</v>
      </c>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4" customFormat="1" ht="21.75" customHeight="1"/>
    <row r="14" spans="1:7" s="644" customFormat="1" ht="19.5" customHeight="1">
      <c r="D14" s="990" t="s">
        <v>477</v>
      </c>
      <c r="E14" s="990"/>
      <c r="F14" s="990"/>
      <c r="G14" s="990"/>
    </row>
    <row r="15" spans="1:7" s="890" customFormat="1" ht="15.75">
      <c r="D15" s="991" t="s">
        <v>437</v>
      </c>
      <c r="E15" s="991"/>
      <c r="F15" s="991"/>
      <c r="G15" s="991"/>
    </row>
    <row r="16" spans="1:7" s="891" customFormat="1" ht="15.75">
      <c r="D16" s="992" t="s">
        <v>438</v>
      </c>
      <c r="E16" s="992"/>
      <c r="F16" s="992"/>
      <c r="G16" s="992"/>
    </row>
    <row r="17" spans="1:12" s="891" customFormat="1" ht="15.75">
      <c r="D17" s="993" t="s">
        <v>462</v>
      </c>
      <c r="E17" s="993"/>
      <c r="F17" s="993"/>
      <c r="G17" s="993"/>
    </row>
    <row r="18" spans="1:12" s="891" customFormat="1" ht="15.75">
      <c r="F18" s="891" t="s">
        <v>27</v>
      </c>
    </row>
    <row r="19" spans="1:12" s="35" customFormat="1" ht="15.75">
      <c r="F19" s="36"/>
    </row>
    <row r="20" spans="1:12" s="35" customFormat="1" ht="18" customHeight="1"/>
    <row r="21" spans="1:12" s="35" customFormat="1" ht="18" customHeight="1">
      <c r="F21" s="54"/>
    </row>
    <row r="22" spans="1:12" s="8" customFormat="1" ht="15.75">
      <c r="A22" s="1052" t="s">
        <v>2</v>
      </c>
      <c r="B22" s="1052"/>
      <c r="C22" s="1052"/>
      <c r="D22" s="1052"/>
      <c r="E22" s="1052"/>
      <c r="F22" s="1052"/>
      <c r="G22" s="1052"/>
      <c r="H22" s="7"/>
    </row>
    <row r="23" spans="1:12" s="8" customFormat="1" ht="15.75">
      <c r="A23" s="1055" t="s">
        <v>192</v>
      </c>
      <c r="B23" s="1055"/>
      <c r="C23" s="1055"/>
      <c r="D23" s="1055"/>
      <c r="E23" s="1055"/>
      <c r="F23" s="1055"/>
      <c r="G23" s="1055"/>
      <c r="H23" s="7"/>
    </row>
    <row r="24" spans="1:12" s="8" customFormat="1" ht="15.75">
      <c r="A24" s="1051"/>
      <c r="B24" s="1051"/>
      <c r="C24" s="1051"/>
      <c r="D24" s="1051"/>
      <c r="E24" s="1051"/>
      <c r="F24" s="1051"/>
      <c r="G24" s="1051"/>
      <c r="H24" s="7"/>
    </row>
    <row r="25" spans="1:12" s="8" customFormat="1" ht="15" customHeight="1">
      <c r="A25" s="1052" t="s">
        <v>28</v>
      </c>
      <c r="B25" s="1052"/>
      <c r="C25" s="1052"/>
      <c r="D25" s="1052"/>
      <c r="E25" s="1052"/>
      <c r="F25" s="1052"/>
      <c r="G25" s="1052"/>
      <c r="H25" s="7"/>
    </row>
    <row r="26" spans="1:12" ht="18" customHeight="1">
      <c r="A26" s="11"/>
      <c r="B26" s="11"/>
      <c r="C26" s="12"/>
      <c r="D26" s="12"/>
      <c r="E26" s="12"/>
      <c r="F26" s="12"/>
      <c r="G26" s="12"/>
      <c r="I26" s="13"/>
      <c r="J26" s="13"/>
      <c r="K26" s="13"/>
      <c r="L26" s="13"/>
    </row>
    <row r="27" spans="1:12" ht="36" customHeight="1">
      <c r="A27" s="1038" t="s">
        <v>58</v>
      </c>
      <c r="B27" s="1038"/>
      <c r="C27" s="1038"/>
      <c r="D27" s="1038"/>
      <c r="E27" s="1038"/>
      <c r="F27" s="1038"/>
      <c r="G27" s="1038"/>
      <c r="I27" s="13"/>
      <c r="J27" s="13"/>
      <c r="K27" s="13"/>
      <c r="L27" s="13"/>
    </row>
    <row r="28" spans="1:12" s="789" customFormat="1" ht="19.5" customHeight="1">
      <c r="A28" s="938" t="s">
        <v>480</v>
      </c>
      <c r="B28" s="938"/>
      <c r="C28" s="938"/>
      <c r="D28" s="938"/>
      <c r="E28" s="938"/>
      <c r="F28" s="938"/>
      <c r="G28" s="938"/>
    </row>
    <row r="29" spans="1:12" s="8" customFormat="1" ht="78.400000000000006" customHeight="1">
      <c r="A29" s="1034" t="s">
        <v>135</v>
      </c>
      <c r="B29" s="1034"/>
      <c r="C29" s="1034"/>
      <c r="D29" s="1034"/>
      <c r="E29" s="1034"/>
      <c r="F29" s="1034"/>
      <c r="G29" s="1034"/>
      <c r="H29" s="15"/>
      <c r="I29" s="16"/>
      <c r="J29" s="16"/>
      <c r="K29" s="16"/>
    </row>
    <row r="30" spans="1:12" s="17" customFormat="1" ht="17.25" customHeight="1">
      <c r="A30" s="4" t="s">
        <v>3</v>
      </c>
    </row>
    <row r="31" spans="1:12" s="17" customFormat="1" ht="15.75" customHeight="1">
      <c r="A31" s="1043" t="s">
        <v>272</v>
      </c>
      <c r="B31" s="1043"/>
      <c r="C31" s="1043"/>
      <c r="D31" s="1043"/>
      <c r="E31" s="1043"/>
      <c r="F31" s="1043"/>
      <c r="G31" s="1043"/>
    </row>
    <row r="32" spans="1:12" s="17" customFormat="1" ht="30.75" customHeight="1">
      <c r="A32" s="1037" t="s">
        <v>502</v>
      </c>
      <c r="B32" s="1037"/>
      <c r="C32" s="1037"/>
      <c r="D32" s="1037"/>
      <c r="E32" s="1037"/>
      <c r="F32" s="1037"/>
      <c r="G32" s="1037"/>
    </row>
    <row r="33" spans="1:13" s="17" customFormat="1" ht="16.7" customHeight="1">
      <c r="A33" s="4" t="s">
        <v>130</v>
      </c>
    </row>
    <row r="34" spans="1:13" s="17" customFormat="1" ht="15.75">
      <c r="A34" s="4" t="s">
        <v>131</v>
      </c>
    </row>
    <row r="35" spans="1:13" ht="38.65" customHeight="1">
      <c r="A35" s="1034" t="s">
        <v>144</v>
      </c>
      <c r="B35" s="1034"/>
      <c r="C35" s="1034"/>
      <c r="D35" s="1034"/>
      <c r="E35" s="1034"/>
      <c r="F35" s="1034"/>
      <c r="G35" s="1034"/>
      <c r="H35" s="18"/>
      <c r="I35" s="19"/>
      <c r="J35" s="19"/>
      <c r="K35" s="19"/>
    </row>
    <row r="36" spans="1:13" s="17" customFormat="1" ht="16.7" customHeight="1">
      <c r="A36" s="1060" t="s">
        <v>317</v>
      </c>
      <c r="B36" s="1060"/>
      <c r="C36" s="1060"/>
      <c r="D36" s="1060"/>
      <c r="E36" s="1060"/>
      <c r="F36" s="1060"/>
      <c r="G36" s="1060"/>
    </row>
    <row r="37" spans="1:13" s="37" customFormat="1" ht="20.25" customHeight="1">
      <c r="A37" s="1058" t="s">
        <v>59</v>
      </c>
      <c r="B37" s="1058"/>
      <c r="C37" s="1058"/>
      <c r="D37" s="1058" t="s">
        <v>7</v>
      </c>
      <c r="E37" s="1058" t="s">
        <v>60</v>
      </c>
      <c r="F37" s="1058"/>
      <c r="G37" s="1058"/>
    </row>
    <row r="38" spans="1:13" s="37" customFormat="1" ht="19.5" customHeight="1">
      <c r="A38" s="1058"/>
      <c r="B38" s="1058"/>
      <c r="C38" s="1058"/>
      <c r="D38" s="1058"/>
      <c r="E38" s="38" t="s">
        <v>13</v>
      </c>
      <c r="F38" s="38" t="s">
        <v>14</v>
      </c>
      <c r="G38" s="38" t="s">
        <v>30</v>
      </c>
    </row>
    <row r="39" spans="1:13" s="37" customFormat="1" ht="31.15" customHeight="1">
      <c r="A39" s="1059" t="s">
        <v>61</v>
      </c>
      <c r="B39" s="1059"/>
      <c r="C39" s="1059"/>
      <c r="D39" s="41" t="s">
        <v>62</v>
      </c>
      <c r="E39" s="131">
        <v>0.18</v>
      </c>
      <c r="F39" s="41"/>
      <c r="G39" s="41"/>
      <c r="H39" s="130"/>
      <c r="I39" s="130"/>
      <c r="J39" s="130"/>
      <c r="K39" s="130"/>
      <c r="L39" s="130"/>
      <c r="M39" s="130"/>
    </row>
    <row r="40" spans="1:13" s="37" customFormat="1" ht="33.4" customHeight="1">
      <c r="A40" s="1059" t="s">
        <v>63</v>
      </c>
      <c r="B40" s="1059"/>
      <c r="C40" s="1059"/>
      <c r="D40" s="41" t="s">
        <v>62</v>
      </c>
      <c r="E40" s="180">
        <v>0.1</v>
      </c>
      <c r="F40" s="41"/>
      <c r="G40" s="179"/>
      <c r="H40" s="130"/>
      <c r="I40" s="130"/>
      <c r="J40" s="130"/>
      <c r="K40" s="130"/>
      <c r="L40" s="130"/>
      <c r="M40" s="130"/>
    </row>
    <row r="41" spans="1:13" ht="4.1500000000000004" customHeight="1"/>
    <row r="42" spans="1:13" ht="36.4" customHeight="1">
      <c r="A42" s="1034" t="s">
        <v>149</v>
      </c>
      <c r="B42" s="1034"/>
      <c r="C42" s="1034"/>
      <c r="D42" s="1034"/>
      <c r="E42" s="1034"/>
      <c r="F42" s="1034"/>
      <c r="G42" s="1034"/>
    </row>
    <row r="43" spans="1:13" ht="18.75" customHeight="1">
      <c r="A43" s="1044" t="s">
        <v>5</v>
      </c>
      <c r="B43" s="1044"/>
      <c r="C43" s="1044"/>
      <c r="D43" s="1044"/>
      <c r="E43" s="1044"/>
      <c r="F43" s="1044"/>
      <c r="G43" s="1044"/>
      <c r="H43" s="2"/>
    </row>
    <row r="44" spans="1:13" ht="30.95" customHeight="1">
      <c r="A44" s="1045" t="s">
        <v>6</v>
      </c>
      <c r="B44" s="1045" t="s">
        <v>7</v>
      </c>
      <c r="C44" s="20" t="s">
        <v>8</v>
      </c>
      <c r="D44" s="20" t="s">
        <v>9</v>
      </c>
      <c r="E44" s="1048" t="s">
        <v>10</v>
      </c>
      <c r="F44" s="1049"/>
      <c r="G44" s="1050"/>
      <c r="H44" s="2"/>
    </row>
    <row r="45" spans="1:13" ht="17.25" customHeight="1">
      <c r="A45" s="1046"/>
      <c r="B45" s="1047"/>
      <c r="C45" s="21" t="s">
        <v>11</v>
      </c>
      <c r="D45" s="21" t="s">
        <v>12</v>
      </c>
      <c r="E45" s="21" t="s">
        <v>13</v>
      </c>
      <c r="F45" s="21" t="s">
        <v>14</v>
      </c>
      <c r="G45" s="21" t="s">
        <v>30</v>
      </c>
      <c r="H45" s="2"/>
    </row>
    <row r="46" spans="1:13" ht="33" customHeight="1">
      <c r="A46" s="22" t="s">
        <v>15</v>
      </c>
      <c r="B46" s="20" t="s">
        <v>16</v>
      </c>
      <c r="C46" s="23">
        <f>C71</f>
        <v>63790.5</v>
      </c>
      <c r="D46" s="23">
        <f t="shared" ref="D46:G46" si="0">D71</f>
        <v>132074</v>
      </c>
      <c r="E46" s="23">
        <f t="shared" si="0"/>
        <v>317986</v>
      </c>
      <c r="F46" s="23">
        <f t="shared" si="0"/>
        <v>0</v>
      </c>
      <c r="G46" s="23">
        <f t="shared" si="0"/>
        <v>0</v>
      </c>
      <c r="H46" s="2"/>
    </row>
    <row r="47" spans="1:13" ht="21.75" customHeight="1">
      <c r="A47" s="22" t="s">
        <v>17</v>
      </c>
      <c r="B47" s="20" t="s">
        <v>16</v>
      </c>
      <c r="C47" s="23">
        <f>C87</f>
        <v>160981.5</v>
      </c>
      <c r="D47" s="23">
        <f t="shared" ref="D47:G47" si="1">D87</f>
        <v>166669.6</v>
      </c>
      <c r="E47" s="23">
        <f t="shared" si="1"/>
        <v>0</v>
      </c>
      <c r="F47" s="23">
        <f t="shared" si="1"/>
        <v>0</v>
      </c>
      <c r="G47" s="23">
        <f t="shared" si="1"/>
        <v>0</v>
      </c>
      <c r="H47" s="2"/>
    </row>
    <row r="48" spans="1:13" ht="27.75" customHeight="1">
      <c r="A48" s="24" t="s">
        <v>18</v>
      </c>
      <c r="B48" s="25" t="s">
        <v>16</v>
      </c>
      <c r="C48" s="26">
        <f>C46+C47</f>
        <v>224772</v>
      </c>
      <c r="D48" s="26">
        <f>D46+D47</f>
        <v>298743.59999999998</v>
      </c>
      <c r="E48" s="26">
        <f>E46+E47</f>
        <v>317986</v>
      </c>
      <c r="F48" s="26">
        <f>F46+F47</f>
        <v>0</v>
      </c>
      <c r="G48" s="26">
        <f>G46+G47</f>
        <v>0</v>
      </c>
      <c r="H48" s="13"/>
      <c r="I48" s="13"/>
      <c r="J48" s="13"/>
      <c r="K48" s="13"/>
    </row>
    <row r="49" spans="1:12" s="8" customFormat="1" ht="19.5" customHeight="1">
      <c r="A49" s="1038" t="s">
        <v>19</v>
      </c>
      <c r="B49" s="1038"/>
      <c r="C49" s="1038"/>
      <c r="D49" s="1038"/>
      <c r="E49" s="1038"/>
      <c r="F49" s="1038"/>
      <c r="G49" s="1038"/>
      <c r="H49" s="7"/>
      <c r="I49" s="12"/>
      <c r="J49" s="12"/>
      <c r="K49" s="12"/>
      <c r="L49" s="12"/>
    </row>
    <row r="50" spans="1:12" s="17" customFormat="1" ht="17.25" customHeight="1">
      <c r="A50" s="4" t="s">
        <v>20</v>
      </c>
    </row>
    <row r="51" spans="1:12" s="17" customFormat="1" ht="33" customHeight="1">
      <c r="A51" s="1037" t="s">
        <v>502</v>
      </c>
      <c r="B51" s="1037"/>
      <c r="C51" s="1037"/>
      <c r="D51" s="1037"/>
      <c r="E51" s="1037"/>
      <c r="F51" s="1037"/>
      <c r="G51" s="1037"/>
    </row>
    <row r="52" spans="1:12" s="17" customFormat="1" ht="17.25" customHeight="1">
      <c r="A52" s="4" t="s">
        <v>131</v>
      </c>
      <c r="B52" s="27"/>
      <c r="C52" s="27"/>
      <c r="D52" s="27"/>
      <c r="E52" s="27"/>
      <c r="F52" s="27"/>
      <c r="G52" s="27"/>
    </row>
    <row r="53" spans="1:12" ht="32.85" customHeight="1">
      <c r="A53" s="1041" t="s">
        <v>150</v>
      </c>
      <c r="B53" s="1041"/>
      <c r="C53" s="1041"/>
      <c r="D53" s="1041"/>
      <c r="E53" s="1041"/>
      <c r="F53" s="1041"/>
      <c r="G53" s="1041"/>
    </row>
    <row r="54" spans="1:12" ht="15.75">
      <c r="A54" s="1042" t="s">
        <v>21</v>
      </c>
      <c r="B54" s="1035" t="s">
        <v>7</v>
      </c>
      <c r="C54" s="28" t="s">
        <v>8</v>
      </c>
      <c r="D54" s="28" t="s">
        <v>9</v>
      </c>
      <c r="E54" s="1035" t="s">
        <v>10</v>
      </c>
      <c r="F54" s="1035"/>
      <c r="G54" s="1035"/>
      <c r="H54" s="2"/>
    </row>
    <row r="55" spans="1:12" ht="14.25" customHeight="1">
      <c r="A55" s="1042"/>
      <c r="B55" s="1035"/>
      <c r="C55" s="20" t="s">
        <v>11</v>
      </c>
      <c r="D55" s="20" t="s">
        <v>12</v>
      </c>
      <c r="E55" s="20" t="s">
        <v>13</v>
      </c>
      <c r="F55" s="20" t="s">
        <v>14</v>
      </c>
      <c r="G55" s="20" t="s">
        <v>30</v>
      </c>
      <c r="H55" s="2"/>
    </row>
    <row r="56" spans="1:12" ht="15.75">
      <c r="A56" s="29" t="s">
        <v>64</v>
      </c>
      <c r="B56" s="434" t="s">
        <v>65</v>
      </c>
      <c r="C56" s="132"/>
      <c r="D56" s="132"/>
      <c r="E56" s="132">
        <v>2400</v>
      </c>
      <c r="F56" s="132"/>
      <c r="G56" s="132"/>
      <c r="H56" s="2"/>
    </row>
    <row r="57" spans="1:12" ht="15.75">
      <c r="A57" s="29" t="s">
        <v>66</v>
      </c>
      <c r="B57" s="434" t="s">
        <v>65</v>
      </c>
      <c r="C57" s="132"/>
      <c r="D57" s="132"/>
      <c r="E57" s="132">
        <v>2816</v>
      </c>
      <c r="F57" s="132"/>
      <c r="G57" s="132"/>
      <c r="H57" s="2"/>
    </row>
    <row r="58" spans="1:12" ht="15.75">
      <c r="A58" s="29" t="s">
        <v>67</v>
      </c>
      <c r="B58" s="434" t="s">
        <v>146</v>
      </c>
      <c r="C58" s="132"/>
      <c r="D58" s="132"/>
      <c r="E58" s="132">
        <v>385000</v>
      </c>
      <c r="F58" s="132"/>
      <c r="G58" s="132"/>
      <c r="H58" s="2"/>
    </row>
    <row r="59" spans="1:12" ht="15.75">
      <c r="A59" s="29" t="s">
        <v>68</v>
      </c>
      <c r="B59" s="434" t="s">
        <v>36</v>
      </c>
      <c r="C59" s="132"/>
      <c r="D59" s="132"/>
      <c r="E59" s="132">
        <v>174000</v>
      </c>
      <c r="F59" s="132"/>
      <c r="G59" s="132"/>
      <c r="H59" s="2"/>
    </row>
    <row r="60" spans="1:12" ht="31.5" customHeight="1">
      <c r="A60" s="29" t="s">
        <v>69</v>
      </c>
      <c r="B60" s="434" t="s">
        <v>36</v>
      </c>
      <c r="C60" s="132"/>
      <c r="D60" s="132"/>
      <c r="E60" s="132">
        <v>100</v>
      </c>
      <c r="F60" s="132"/>
      <c r="G60" s="132"/>
      <c r="H60" s="2"/>
    </row>
    <row r="61" spans="1:12" ht="31.5" customHeight="1">
      <c r="A61" s="29" t="s">
        <v>70</v>
      </c>
      <c r="B61" s="434" t="s">
        <v>36</v>
      </c>
      <c r="C61" s="132"/>
      <c r="D61" s="132"/>
      <c r="E61" s="132">
        <v>74000</v>
      </c>
      <c r="F61" s="132"/>
      <c r="G61" s="132"/>
      <c r="H61" s="2"/>
    </row>
    <row r="62" spans="1:12" ht="30">
      <c r="A62" s="29" t="s">
        <v>71</v>
      </c>
      <c r="B62" s="434" t="s">
        <v>36</v>
      </c>
      <c r="C62" s="132"/>
      <c r="D62" s="132"/>
      <c r="E62" s="132">
        <v>157</v>
      </c>
      <c r="F62" s="132"/>
      <c r="G62" s="132"/>
      <c r="H62" s="2"/>
    </row>
    <row r="63" spans="1:12" ht="30">
      <c r="A63" s="29" t="s">
        <v>145</v>
      </c>
      <c r="B63" s="434" t="s">
        <v>65</v>
      </c>
      <c r="C63" s="132">
        <v>158</v>
      </c>
      <c r="D63" s="132">
        <v>184</v>
      </c>
      <c r="E63" s="132">
        <v>304</v>
      </c>
      <c r="F63" s="132"/>
      <c r="G63" s="132"/>
      <c r="H63" s="2"/>
    </row>
    <row r="64" spans="1:12" ht="12" customHeight="1">
      <c r="A64" s="30"/>
      <c r="B64" s="31"/>
      <c r="C64" s="32"/>
      <c r="D64" s="32"/>
      <c r="E64" s="32"/>
      <c r="F64" s="32"/>
      <c r="G64" s="32"/>
      <c r="H64" s="2"/>
    </row>
    <row r="65" spans="1:12" s="80" customFormat="1" ht="31.5">
      <c r="A65" s="1056" t="s">
        <v>22</v>
      </c>
      <c r="B65" s="1056" t="s">
        <v>7</v>
      </c>
      <c r="C65" s="210" t="s">
        <v>8</v>
      </c>
      <c r="D65" s="210" t="s">
        <v>9</v>
      </c>
      <c r="E65" s="1056" t="s">
        <v>10</v>
      </c>
      <c r="F65" s="1056"/>
      <c r="G65" s="1056"/>
      <c r="H65" s="282"/>
      <c r="I65" s="283"/>
      <c r="J65" s="283"/>
      <c r="K65" s="283"/>
      <c r="L65" s="283"/>
    </row>
    <row r="66" spans="1:12" s="80" customFormat="1" ht="15.75">
      <c r="A66" s="1056"/>
      <c r="B66" s="1056"/>
      <c r="C66" s="210" t="s">
        <v>11</v>
      </c>
      <c r="D66" s="210" t="s">
        <v>12</v>
      </c>
      <c r="E66" s="210" t="s">
        <v>13</v>
      </c>
      <c r="F66" s="210" t="s">
        <v>14</v>
      </c>
      <c r="G66" s="284" t="s">
        <v>30</v>
      </c>
      <c r="H66" s="221"/>
      <c r="I66" s="283"/>
      <c r="J66" s="283"/>
      <c r="K66" s="283"/>
      <c r="L66" s="283"/>
    </row>
    <row r="67" spans="1:12" s="80" customFormat="1" ht="30">
      <c r="A67" s="209" t="s">
        <v>275</v>
      </c>
      <c r="B67" s="210" t="s">
        <v>16</v>
      </c>
      <c r="C67" s="211">
        <v>63790.5</v>
      </c>
      <c r="D67" s="211">
        <f>SUM(D68:D70)</f>
        <v>132074</v>
      </c>
      <c r="E67" s="211">
        <f>E70</f>
        <v>317986</v>
      </c>
      <c r="F67" s="211"/>
      <c r="G67" s="211"/>
      <c r="H67" s="221"/>
      <c r="I67" s="283"/>
      <c r="J67" s="283"/>
      <c r="K67" s="283"/>
      <c r="L67" s="283"/>
    </row>
    <row r="68" spans="1:12" s="213" customFormat="1" ht="15.75">
      <c r="A68" s="214" t="s">
        <v>299</v>
      </c>
      <c r="B68" s="210" t="s">
        <v>16</v>
      </c>
      <c r="C68" s="215"/>
      <c r="D68" s="285">
        <f>34607+297</f>
        <v>34904</v>
      </c>
      <c r="E68" s="285"/>
      <c r="F68" s="285"/>
      <c r="G68" s="286"/>
      <c r="H68" s="212"/>
      <c r="I68" s="287"/>
      <c r="J68" s="287"/>
      <c r="K68" s="287"/>
      <c r="L68" s="287"/>
    </row>
    <row r="69" spans="1:12" s="213" customFormat="1" ht="39.75" customHeight="1">
      <c r="A69" s="214" t="s">
        <v>276</v>
      </c>
      <c r="B69" s="210" t="s">
        <v>16</v>
      </c>
      <c r="C69" s="215"/>
      <c r="D69" s="215">
        <v>12027</v>
      </c>
      <c r="E69" s="285"/>
      <c r="F69" s="285"/>
      <c r="G69" s="286"/>
      <c r="H69" s="212"/>
      <c r="I69" s="287"/>
      <c r="J69" s="287"/>
      <c r="K69" s="287"/>
      <c r="L69" s="287"/>
    </row>
    <row r="70" spans="1:12" s="213" customFormat="1" ht="15.75">
      <c r="A70" s="214" t="s">
        <v>478</v>
      </c>
      <c r="B70" s="210" t="s">
        <v>16</v>
      </c>
      <c r="C70" s="211"/>
      <c r="D70" s="215">
        <f>78254+6889</f>
        <v>85143</v>
      </c>
      <c r="E70" s="211">
        <f>289905-514+28595</f>
        <v>317986</v>
      </c>
      <c r="F70" s="215"/>
      <c r="G70" s="211"/>
      <c r="H70" s="212"/>
      <c r="I70" s="287"/>
      <c r="J70" s="287"/>
      <c r="K70" s="287"/>
      <c r="L70" s="287"/>
    </row>
    <row r="71" spans="1:12" s="80" customFormat="1" ht="30.75" customHeight="1">
      <c r="A71" s="217" t="s">
        <v>23</v>
      </c>
      <c r="B71" s="218" t="s">
        <v>16</v>
      </c>
      <c r="C71" s="219">
        <f>C67</f>
        <v>63790.5</v>
      </c>
      <c r="D71" s="219">
        <f>D67</f>
        <v>132074</v>
      </c>
      <c r="E71" s="219">
        <f>E67</f>
        <v>317986</v>
      </c>
      <c r="F71" s="219"/>
      <c r="G71" s="288"/>
      <c r="H71" s="221"/>
      <c r="I71" s="283"/>
      <c r="J71" s="289"/>
      <c r="K71" s="289"/>
      <c r="L71" s="289"/>
    </row>
    <row r="72" spans="1:12" s="80" customFormat="1" ht="10.5" customHeight="1">
      <c r="A72" s="290"/>
      <c r="B72" s="291"/>
      <c r="C72" s="292"/>
      <c r="D72" s="292"/>
      <c r="E72" s="292"/>
      <c r="F72" s="292"/>
      <c r="G72" s="292"/>
      <c r="H72" s="221"/>
      <c r="I72" s="283"/>
      <c r="J72" s="289"/>
      <c r="K72" s="289"/>
      <c r="L72" s="289"/>
    </row>
    <row r="73" spans="1:12" s="213" customFormat="1" ht="15.75">
      <c r="A73" s="1057" t="s">
        <v>300</v>
      </c>
      <c r="B73" s="1057"/>
      <c r="C73" s="1057"/>
      <c r="D73" s="1057"/>
      <c r="E73" s="1057"/>
      <c r="F73" s="1057"/>
      <c r="G73" s="1057"/>
      <c r="H73" s="229"/>
      <c r="I73" s="212"/>
    </row>
    <row r="74" spans="1:12" s="213" customFormat="1" ht="12.75" customHeight="1">
      <c r="A74" s="1057" t="s">
        <v>25</v>
      </c>
      <c r="B74" s="1057"/>
      <c r="C74" s="1057"/>
      <c r="D74" s="1057"/>
      <c r="E74" s="1057"/>
      <c r="F74" s="1057"/>
      <c r="G74" s="1057"/>
      <c r="H74" s="290"/>
      <c r="I74" s="212"/>
    </row>
    <row r="75" spans="1:12" s="213" customFormat="1" ht="34.5" customHeight="1">
      <c r="A75" s="958" t="s">
        <v>499</v>
      </c>
      <c r="B75" s="958"/>
      <c r="C75" s="958"/>
      <c r="D75" s="958"/>
      <c r="E75" s="958"/>
      <c r="F75" s="958"/>
      <c r="G75" s="958"/>
      <c r="H75" s="293"/>
      <c r="I75" s="212"/>
    </row>
    <row r="76" spans="1:12" s="213" customFormat="1" ht="26.25" customHeight="1">
      <c r="A76" s="958" t="s">
        <v>279</v>
      </c>
      <c r="B76" s="958"/>
      <c r="C76" s="958"/>
      <c r="D76" s="958"/>
      <c r="E76" s="958"/>
      <c r="F76" s="958"/>
      <c r="G76" s="958"/>
      <c r="H76" s="220"/>
      <c r="I76" s="212"/>
    </row>
    <row r="77" spans="1:12" s="213" customFormat="1" ht="70.5" customHeight="1">
      <c r="A77" s="1057" t="s">
        <v>301</v>
      </c>
      <c r="B77" s="1057"/>
      <c r="C77" s="1057"/>
      <c r="D77" s="1057"/>
      <c r="E77" s="1057"/>
      <c r="F77" s="1057"/>
      <c r="G77" s="1057"/>
      <c r="H77" s="229"/>
      <c r="I77" s="212"/>
    </row>
    <row r="78" spans="1:12" s="213" customFormat="1" ht="19.5" customHeight="1">
      <c r="A78" s="290"/>
      <c r="B78" s="229"/>
      <c r="C78" s="229"/>
      <c r="D78" s="229"/>
      <c r="E78" s="229"/>
      <c r="F78" s="229"/>
      <c r="G78" s="229"/>
      <c r="H78" s="229"/>
      <c r="I78" s="212"/>
    </row>
    <row r="79" spans="1:12" s="213" customFormat="1" ht="31.5">
      <c r="A79" s="1056" t="s">
        <v>21</v>
      </c>
      <c r="B79" s="1056" t="s">
        <v>7</v>
      </c>
      <c r="C79" s="210" t="s">
        <v>8</v>
      </c>
      <c r="D79" s="210" t="s">
        <v>9</v>
      </c>
      <c r="E79" s="1056" t="s">
        <v>10</v>
      </c>
      <c r="F79" s="1056"/>
      <c r="G79" s="1056"/>
      <c r="H79" s="212"/>
    </row>
    <row r="80" spans="1:12" s="213" customFormat="1" ht="24" customHeight="1">
      <c r="A80" s="1056"/>
      <c r="B80" s="1056"/>
      <c r="C80" s="210" t="s">
        <v>11</v>
      </c>
      <c r="D80" s="210" t="s">
        <v>12</v>
      </c>
      <c r="E80" s="210" t="s">
        <v>13</v>
      </c>
      <c r="F80" s="210" t="s">
        <v>14</v>
      </c>
      <c r="G80" s="210" t="s">
        <v>30</v>
      </c>
      <c r="H80" s="212"/>
    </row>
    <row r="81" spans="1:256" s="80" customFormat="1" ht="45">
      <c r="A81" s="294" t="s">
        <v>302</v>
      </c>
      <c r="B81" s="295" t="s">
        <v>62</v>
      </c>
      <c r="C81" s="296">
        <v>100</v>
      </c>
      <c r="D81" s="296">
        <v>100</v>
      </c>
      <c r="E81" s="296"/>
      <c r="F81" s="296"/>
      <c r="G81" s="296"/>
      <c r="H81" s="282"/>
    </row>
    <row r="82" spans="1:256" s="80" customFormat="1" ht="46.5" customHeight="1">
      <c r="A82" s="294" t="s">
        <v>303</v>
      </c>
      <c r="B82" s="295" t="s">
        <v>62</v>
      </c>
      <c r="C82" s="296" t="s">
        <v>304</v>
      </c>
      <c r="D82" s="296" t="s">
        <v>304</v>
      </c>
      <c r="E82" s="296"/>
      <c r="F82" s="296"/>
      <c r="G82" s="296"/>
      <c r="H82" s="282"/>
    </row>
    <row r="83" spans="1:256" s="80" customFormat="1" ht="12.75" customHeight="1">
      <c r="A83" s="294"/>
      <c r="B83" s="295"/>
      <c r="C83" s="296"/>
      <c r="D83" s="296"/>
      <c r="E83" s="296"/>
      <c r="F83" s="296"/>
      <c r="G83" s="296"/>
      <c r="H83" s="282"/>
    </row>
    <row r="84" spans="1:256" s="213" customFormat="1" ht="31.5">
      <c r="A84" s="1056" t="s">
        <v>22</v>
      </c>
      <c r="B84" s="1056" t="s">
        <v>7</v>
      </c>
      <c r="C84" s="210" t="s">
        <v>8</v>
      </c>
      <c r="D84" s="210" t="s">
        <v>9</v>
      </c>
      <c r="E84" s="1056" t="s">
        <v>10</v>
      </c>
      <c r="F84" s="1056"/>
      <c r="G84" s="1056"/>
      <c r="H84" s="212"/>
    </row>
    <row r="85" spans="1:256" s="213" customFormat="1" ht="23.25" customHeight="1">
      <c r="A85" s="1056"/>
      <c r="B85" s="1056"/>
      <c r="C85" s="210" t="s">
        <v>11</v>
      </c>
      <c r="D85" s="210" t="s">
        <v>12</v>
      </c>
      <c r="E85" s="210" t="s">
        <v>13</v>
      </c>
      <c r="F85" s="210" t="s">
        <v>14</v>
      </c>
      <c r="G85" s="210" t="s">
        <v>30</v>
      </c>
      <c r="H85" s="212"/>
    </row>
    <row r="86" spans="1:256" s="213" customFormat="1" ht="15.75">
      <c r="A86" s="297" t="s">
        <v>17</v>
      </c>
      <c r="B86" s="210" t="s">
        <v>16</v>
      </c>
      <c r="C86" s="215">
        <v>160981.5</v>
      </c>
      <c r="D86" s="215">
        <f>166536+133.6</f>
        <v>166669.6</v>
      </c>
      <c r="E86" s="215"/>
      <c r="F86" s="215"/>
      <c r="G86" s="215"/>
      <c r="H86" s="212"/>
      <c r="IV86" s="212"/>
    </row>
    <row r="87" spans="1:256" s="213" customFormat="1" ht="31.5">
      <c r="A87" s="217" t="s">
        <v>23</v>
      </c>
      <c r="B87" s="218" t="s">
        <v>16</v>
      </c>
      <c r="C87" s="219">
        <f>C86</f>
        <v>160981.5</v>
      </c>
      <c r="D87" s="219">
        <f>D86</f>
        <v>166669.6</v>
      </c>
      <c r="E87" s="219">
        <f>E86</f>
        <v>0</v>
      </c>
      <c r="F87" s="219"/>
      <c r="G87" s="219"/>
      <c r="H87" s="212"/>
      <c r="IV87" s="212"/>
    </row>
    <row r="88" spans="1:256">
      <c r="E88" s="2">
        <v>308466</v>
      </c>
    </row>
    <row r="90" spans="1:256">
      <c r="D90" s="2" t="s">
        <v>469</v>
      </c>
      <c r="E90" s="2">
        <v>18561</v>
      </c>
    </row>
    <row r="91" spans="1:256">
      <c r="E91" s="2">
        <f>E88-E90</f>
        <v>289905</v>
      </c>
    </row>
  </sheetData>
  <mergeCells count="49">
    <mergeCell ref="D17:G17"/>
    <mergeCell ref="D9:G9"/>
    <mergeCell ref="D10:G10"/>
    <mergeCell ref="D11:G11"/>
    <mergeCell ref="D12:G12"/>
    <mergeCell ref="D14:G14"/>
    <mergeCell ref="D15:G15"/>
    <mergeCell ref="D16:G16"/>
    <mergeCell ref="A36:G36"/>
    <mergeCell ref="A22:G22"/>
    <mergeCell ref="A23:G23"/>
    <mergeCell ref="A24:G24"/>
    <mergeCell ref="A25:G25"/>
    <mergeCell ref="A27:G27"/>
    <mergeCell ref="A28:G28"/>
    <mergeCell ref="A29:G29"/>
    <mergeCell ref="A31:G31"/>
    <mergeCell ref="A32:G32"/>
    <mergeCell ref="A35:G35"/>
    <mergeCell ref="A51:G51"/>
    <mergeCell ref="A42:G42"/>
    <mergeCell ref="A43:G43"/>
    <mergeCell ref="A44:A45"/>
    <mergeCell ref="B44:B45"/>
    <mergeCell ref="E44:G44"/>
    <mergeCell ref="A49:G49"/>
    <mergeCell ref="A73:G73"/>
    <mergeCell ref="A53:G53"/>
    <mergeCell ref="A54:A55"/>
    <mergeCell ref="B54:B55"/>
    <mergeCell ref="E54:G54"/>
    <mergeCell ref="A65:A66"/>
    <mergeCell ref="B65:B66"/>
    <mergeCell ref="E65:G65"/>
    <mergeCell ref="A37:C38"/>
    <mergeCell ref="D37:D38"/>
    <mergeCell ref="E37:G37"/>
    <mergeCell ref="A39:C39"/>
    <mergeCell ref="A40:C40"/>
    <mergeCell ref="A84:A85"/>
    <mergeCell ref="B84:B85"/>
    <mergeCell ref="E84:G84"/>
    <mergeCell ref="A74:G74"/>
    <mergeCell ref="A75:G75"/>
    <mergeCell ref="A76:G76"/>
    <mergeCell ref="A77:G77"/>
    <mergeCell ref="A79:A80"/>
    <mergeCell ref="B79:B80"/>
    <mergeCell ref="E79:G79"/>
  </mergeCells>
  <printOptions horizontalCentered="1"/>
  <pageMargins left="0.39370078740157483" right="0.39370078740157483" top="0.39370078740157483" bottom="0.39370078740157483" header="0.19685039370078741" footer="0.19685039370078741"/>
  <pageSetup paperSize="9" scale="96" fitToHeight="0" orientation="landscape" r:id="rId1"/>
  <headerFooter alignWithMargins="0"/>
  <rowBreaks count="2" manualBreakCount="2">
    <brk id="31" max="6" man="1"/>
    <brk id="5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132"/>
  <sheetViews>
    <sheetView view="pageBreakPreview" zoomScaleNormal="70" zoomScaleSheetLayoutView="100" workbookViewId="0">
      <selection activeCell="A27" sqref="A27:G27"/>
    </sheetView>
  </sheetViews>
  <sheetFormatPr defaultRowHeight="15"/>
  <cols>
    <col min="1" max="1" width="44.42578125" style="656" customWidth="1"/>
    <col min="2" max="2" width="19.42578125" style="656" customWidth="1"/>
    <col min="3" max="7" width="13.7109375" style="639" customWidth="1"/>
    <col min="8" max="8" width="12.42578125" style="639" customWidth="1"/>
    <col min="9" max="9" width="11" style="637" customWidth="1"/>
    <col min="10" max="10" width="11.140625" style="639" customWidth="1"/>
    <col min="11" max="12" width="13.28515625" style="639" customWidth="1"/>
    <col min="13" max="13" width="13.85546875" style="639" customWidth="1"/>
    <col min="14" max="17" width="9.140625" style="639" customWidth="1"/>
    <col min="18" max="256" width="9.140625" style="639"/>
    <col min="257" max="257" width="46.140625" style="639" customWidth="1"/>
    <col min="258" max="258" width="30.7109375" style="639" customWidth="1"/>
    <col min="259" max="259" width="20.85546875" style="639" customWidth="1"/>
    <col min="260" max="261" width="20.42578125" style="639" customWidth="1"/>
    <col min="262" max="262" width="14.7109375" style="639" customWidth="1"/>
    <col min="263" max="263" width="14" style="639" customWidth="1"/>
    <col min="264" max="264" width="32.85546875" style="639" customWidth="1"/>
    <col min="265" max="265" width="11" style="639" customWidth="1"/>
    <col min="266" max="266" width="11.140625" style="639" customWidth="1"/>
    <col min="267" max="268" width="13.28515625" style="639" customWidth="1"/>
    <col min="269" max="269" width="13.85546875" style="639" customWidth="1"/>
    <col min="270" max="273" width="9.140625" style="639" customWidth="1"/>
    <col min="274" max="512" width="9.140625" style="639"/>
    <col min="513" max="513" width="46.140625" style="639" customWidth="1"/>
    <col min="514" max="514" width="30.7109375" style="639" customWidth="1"/>
    <col min="515" max="515" width="20.85546875" style="639" customWidth="1"/>
    <col min="516" max="517" width="20.42578125" style="639" customWidth="1"/>
    <col min="518" max="518" width="14.7109375" style="639" customWidth="1"/>
    <col min="519" max="519" width="14" style="639" customWidth="1"/>
    <col min="520" max="520" width="32.85546875" style="639" customWidth="1"/>
    <col min="521" max="521" width="11" style="639" customWidth="1"/>
    <col min="522" max="522" width="11.140625" style="639" customWidth="1"/>
    <col min="523" max="524" width="13.28515625" style="639" customWidth="1"/>
    <col min="525" max="525" width="13.85546875" style="639" customWidth="1"/>
    <col min="526" max="529" width="9.140625" style="639" customWidth="1"/>
    <col min="530" max="768" width="9.140625" style="639"/>
    <col min="769" max="769" width="46.140625" style="639" customWidth="1"/>
    <col min="770" max="770" width="30.7109375" style="639" customWidth="1"/>
    <col min="771" max="771" width="20.85546875" style="639" customWidth="1"/>
    <col min="772" max="773" width="20.42578125" style="639" customWidth="1"/>
    <col min="774" max="774" width="14.7109375" style="639" customWidth="1"/>
    <col min="775" max="775" width="14" style="639" customWidth="1"/>
    <col min="776" max="776" width="32.85546875" style="639" customWidth="1"/>
    <col min="777" max="777" width="11" style="639" customWidth="1"/>
    <col min="778" max="778" width="11.140625" style="639" customWidth="1"/>
    <col min="779" max="780" width="13.28515625" style="639" customWidth="1"/>
    <col min="781" max="781" width="13.85546875" style="639" customWidth="1"/>
    <col min="782" max="785" width="9.140625" style="639" customWidth="1"/>
    <col min="786" max="1024" width="9.140625" style="639"/>
    <col min="1025" max="1025" width="46.140625" style="639" customWidth="1"/>
    <col min="1026" max="1026" width="30.7109375" style="639" customWidth="1"/>
    <col min="1027" max="1027" width="20.85546875" style="639" customWidth="1"/>
    <col min="1028" max="1029" width="20.42578125" style="639" customWidth="1"/>
    <col min="1030" max="1030" width="14.7109375" style="639" customWidth="1"/>
    <col min="1031" max="1031" width="14" style="639" customWidth="1"/>
    <col min="1032" max="1032" width="32.85546875" style="639" customWidth="1"/>
    <col min="1033" max="1033" width="11" style="639" customWidth="1"/>
    <col min="1034" max="1034" width="11.140625" style="639" customWidth="1"/>
    <col min="1035" max="1036" width="13.28515625" style="639" customWidth="1"/>
    <col min="1037" max="1037" width="13.85546875" style="639" customWidth="1"/>
    <col min="1038" max="1041" width="9.140625" style="639" customWidth="1"/>
    <col min="1042" max="1280" width="9.140625" style="639"/>
    <col min="1281" max="1281" width="46.140625" style="639" customWidth="1"/>
    <col min="1282" max="1282" width="30.7109375" style="639" customWidth="1"/>
    <col min="1283" max="1283" width="20.85546875" style="639" customWidth="1"/>
    <col min="1284" max="1285" width="20.42578125" style="639" customWidth="1"/>
    <col min="1286" max="1286" width="14.7109375" style="639" customWidth="1"/>
    <col min="1287" max="1287" width="14" style="639" customWidth="1"/>
    <col min="1288" max="1288" width="32.85546875" style="639" customWidth="1"/>
    <col min="1289" max="1289" width="11" style="639" customWidth="1"/>
    <col min="1290" max="1290" width="11.140625" style="639" customWidth="1"/>
    <col min="1291" max="1292" width="13.28515625" style="639" customWidth="1"/>
    <col min="1293" max="1293" width="13.85546875" style="639" customWidth="1"/>
    <col min="1294" max="1297" width="9.140625" style="639" customWidth="1"/>
    <col min="1298" max="1536" width="9.140625" style="639"/>
    <col min="1537" max="1537" width="46.140625" style="639" customWidth="1"/>
    <col min="1538" max="1538" width="30.7109375" style="639" customWidth="1"/>
    <col min="1539" max="1539" width="20.85546875" style="639" customWidth="1"/>
    <col min="1540" max="1541" width="20.42578125" style="639" customWidth="1"/>
    <col min="1542" max="1542" width="14.7109375" style="639" customWidth="1"/>
    <col min="1543" max="1543" width="14" style="639" customWidth="1"/>
    <col min="1544" max="1544" width="32.85546875" style="639" customWidth="1"/>
    <col min="1545" max="1545" width="11" style="639" customWidth="1"/>
    <col min="1546" max="1546" width="11.140625" style="639" customWidth="1"/>
    <col min="1547" max="1548" width="13.28515625" style="639" customWidth="1"/>
    <col min="1549" max="1549" width="13.85546875" style="639" customWidth="1"/>
    <col min="1550" max="1553" width="9.140625" style="639" customWidth="1"/>
    <col min="1554" max="1792" width="9.140625" style="639"/>
    <col min="1793" max="1793" width="46.140625" style="639" customWidth="1"/>
    <col min="1794" max="1794" width="30.7109375" style="639" customWidth="1"/>
    <col min="1795" max="1795" width="20.85546875" style="639" customWidth="1"/>
    <col min="1796" max="1797" width="20.42578125" style="639" customWidth="1"/>
    <col min="1798" max="1798" width="14.7109375" style="639" customWidth="1"/>
    <col min="1799" max="1799" width="14" style="639" customWidth="1"/>
    <col min="1800" max="1800" width="32.85546875" style="639" customWidth="1"/>
    <col min="1801" max="1801" width="11" style="639" customWidth="1"/>
    <col min="1802" max="1802" width="11.140625" style="639" customWidth="1"/>
    <col min="1803" max="1804" width="13.28515625" style="639" customWidth="1"/>
    <col min="1805" max="1805" width="13.85546875" style="639" customWidth="1"/>
    <col min="1806" max="1809" width="9.140625" style="639" customWidth="1"/>
    <col min="1810" max="2048" width="9.140625" style="639"/>
    <col min="2049" max="2049" width="46.140625" style="639" customWidth="1"/>
    <col min="2050" max="2050" width="30.7109375" style="639" customWidth="1"/>
    <col min="2051" max="2051" width="20.85546875" style="639" customWidth="1"/>
    <col min="2052" max="2053" width="20.42578125" style="639" customWidth="1"/>
    <col min="2054" max="2054" width="14.7109375" style="639" customWidth="1"/>
    <col min="2055" max="2055" width="14" style="639" customWidth="1"/>
    <col min="2056" max="2056" width="32.85546875" style="639" customWidth="1"/>
    <col min="2057" max="2057" width="11" style="639" customWidth="1"/>
    <col min="2058" max="2058" width="11.140625" style="639" customWidth="1"/>
    <col min="2059" max="2060" width="13.28515625" style="639" customWidth="1"/>
    <col min="2061" max="2061" width="13.85546875" style="639" customWidth="1"/>
    <col min="2062" max="2065" width="9.140625" style="639" customWidth="1"/>
    <col min="2066" max="2304" width="9.140625" style="639"/>
    <col min="2305" max="2305" width="46.140625" style="639" customWidth="1"/>
    <col min="2306" max="2306" width="30.7109375" style="639" customWidth="1"/>
    <col min="2307" max="2307" width="20.85546875" style="639" customWidth="1"/>
    <col min="2308" max="2309" width="20.42578125" style="639" customWidth="1"/>
    <col min="2310" max="2310" width="14.7109375" style="639" customWidth="1"/>
    <col min="2311" max="2311" width="14" style="639" customWidth="1"/>
    <col min="2312" max="2312" width="32.85546875" style="639" customWidth="1"/>
    <col min="2313" max="2313" width="11" style="639" customWidth="1"/>
    <col min="2314" max="2314" width="11.140625" style="639" customWidth="1"/>
    <col min="2315" max="2316" width="13.28515625" style="639" customWidth="1"/>
    <col min="2317" max="2317" width="13.85546875" style="639" customWidth="1"/>
    <col min="2318" max="2321" width="9.140625" style="639" customWidth="1"/>
    <col min="2322" max="2560" width="9.140625" style="639"/>
    <col min="2561" max="2561" width="46.140625" style="639" customWidth="1"/>
    <col min="2562" max="2562" width="30.7109375" style="639" customWidth="1"/>
    <col min="2563" max="2563" width="20.85546875" style="639" customWidth="1"/>
    <col min="2564" max="2565" width="20.42578125" style="639" customWidth="1"/>
    <col min="2566" max="2566" width="14.7109375" style="639" customWidth="1"/>
    <col min="2567" max="2567" width="14" style="639" customWidth="1"/>
    <col min="2568" max="2568" width="32.85546875" style="639" customWidth="1"/>
    <col min="2569" max="2569" width="11" style="639" customWidth="1"/>
    <col min="2570" max="2570" width="11.140625" style="639" customWidth="1"/>
    <col min="2571" max="2572" width="13.28515625" style="639" customWidth="1"/>
    <col min="2573" max="2573" width="13.85546875" style="639" customWidth="1"/>
    <col min="2574" max="2577" width="9.140625" style="639" customWidth="1"/>
    <col min="2578" max="2816" width="9.140625" style="639"/>
    <col min="2817" max="2817" width="46.140625" style="639" customWidth="1"/>
    <col min="2818" max="2818" width="30.7109375" style="639" customWidth="1"/>
    <col min="2819" max="2819" width="20.85546875" style="639" customWidth="1"/>
    <col min="2820" max="2821" width="20.42578125" style="639" customWidth="1"/>
    <col min="2822" max="2822" width="14.7109375" style="639" customWidth="1"/>
    <col min="2823" max="2823" width="14" style="639" customWidth="1"/>
    <col min="2824" max="2824" width="32.85546875" style="639" customWidth="1"/>
    <col min="2825" max="2825" width="11" style="639" customWidth="1"/>
    <col min="2826" max="2826" width="11.140625" style="639" customWidth="1"/>
    <col min="2827" max="2828" width="13.28515625" style="639" customWidth="1"/>
    <col min="2829" max="2829" width="13.85546875" style="639" customWidth="1"/>
    <col min="2830" max="2833" width="9.140625" style="639" customWidth="1"/>
    <col min="2834" max="3072" width="9.140625" style="639"/>
    <col min="3073" max="3073" width="46.140625" style="639" customWidth="1"/>
    <col min="3074" max="3074" width="30.7109375" style="639" customWidth="1"/>
    <col min="3075" max="3075" width="20.85546875" style="639" customWidth="1"/>
    <col min="3076" max="3077" width="20.42578125" style="639" customWidth="1"/>
    <col min="3078" max="3078" width="14.7109375" style="639" customWidth="1"/>
    <col min="3079" max="3079" width="14" style="639" customWidth="1"/>
    <col min="3080" max="3080" width="32.85546875" style="639" customWidth="1"/>
    <col min="3081" max="3081" width="11" style="639" customWidth="1"/>
    <col min="3082" max="3082" width="11.140625" style="639" customWidth="1"/>
    <col min="3083" max="3084" width="13.28515625" style="639" customWidth="1"/>
    <col min="3085" max="3085" width="13.85546875" style="639" customWidth="1"/>
    <col min="3086" max="3089" width="9.140625" style="639" customWidth="1"/>
    <col min="3090" max="3328" width="9.140625" style="639"/>
    <col min="3329" max="3329" width="46.140625" style="639" customWidth="1"/>
    <col min="3330" max="3330" width="30.7109375" style="639" customWidth="1"/>
    <col min="3331" max="3331" width="20.85546875" style="639" customWidth="1"/>
    <col min="3332" max="3333" width="20.42578125" style="639" customWidth="1"/>
    <col min="3334" max="3334" width="14.7109375" style="639" customWidth="1"/>
    <col min="3335" max="3335" width="14" style="639" customWidth="1"/>
    <col min="3336" max="3336" width="32.85546875" style="639" customWidth="1"/>
    <col min="3337" max="3337" width="11" style="639" customWidth="1"/>
    <col min="3338" max="3338" width="11.140625" style="639" customWidth="1"/>
    <col min="3339" max="3340" width="13.28515625" style="639" customWidth="1"/>
    <col min="3341" max="3341" width="13.85546875" style="639" customWidth="1"/>
    <col min="3342" max="3345" width="9.140625" style="639" customWidth="1"/>
    <col min="3346" max="3584" width="9.140625" style="639"/>
    <col min="3585" max="3585" width="46.140625" style="639" customWidth="1"/>
    <col min="3586" max="3586" width="30.7109375" style="639" customWidth="1"/>
    <col min="3587" max="3587" width="20.85546875" style="639" customWidth="1"/>
    <col min="3588" max="3589" width="20.42578125" style="639" customWidth="1"/>
    <col min="3590" max="3590" width="14.7109375" style="639" customWidth="1"/>
    <col min="3591" max="3591" width="14" style="639" customWidth="1"/>
    <col min="3592" max="3592" width="32.85546875" style="639" customWidth="1"/>
    <col min="3593" max="3593" width="11" style="639" customWidth="1"/>
    <col min="3594" max="3594" width="11.140625" style="639" customWidth="1"/>
    <col min="3595" max="3596" width="13.28515625" style="639" customWidth="1"/>
    <col min="3597" max="3597" width="13.85546875" style="639" customWidth="1"/>
    <col min="3598" max="3601" width="9.140625" style="639" customWidth="1"/>
    <col min="3602" max="3840" width="9.140625" style="639"/>
    <col min="3841" max="3841" width="46.140625" style="639" customWidth="1"/>
    <col min="3842" max="3842" width="30.7109375" style="639" customWidth="1"/>
    <col min="3843" max="3843" width="20.85546875" style="639" customWidth="1"/>
    <col min="3844" max="3845" width="20.42578125" style="639" customWidth="1"/>
    <col min="3846" max="3846" width="14.7109375" style="639" customWidth="1"/>
    <col min="3847" max="3847" width="14" style="639" customWidth="1"/>
    <col min="3848" max="3848" width="32.85546875" style="639" customWidth="1"/>
    <col min="3849" max="3849" width="11" style="639" customWidth="1"/>
    <col min="3850" max="3850" width="11.140625" style="639" customWidth="1"/>
    <col min="3851" max="3852" width="13.28515625" style="639" customWidth="1"/>
    <col min="3853" max="3853" width="13.85546875" style="639" customWidth="1"/>
    <col min="3854" max="3857" width="9.140625" style="639" customWidth="1"/>
    <col min="3858" max="4096" width="9.140625" style="639"/>
    <col min="4097" max="4097" width="46.140625" style="639" customWidth="1"/>
    <col min="4098" max="4098" width="30.7109375" style="639" customWidth="1"/>
    <col min="4099" max="4099" width="20.85546875" style="639" customWidth="1"/>
    <col min="4100" max="4101" width="20.42578125" style="639" customWidth="1"/>
    <col min="4102" max="4102" width="14.7109375" style="639" customWidth="1"/>
    <col min="4103" max="4103" width="14" style="639" customWidth="1"/>
    <col min="4104" max="4104" width="32.85546875" style="639" customWidth="1"/>
    <col min="4105" max="4105" width="11" style="639" customWidth="1"/>
    <col min="4106" max="4106" width="11.140625" style="639" customWidth="1"/>
    <col min="4107" max="4108" width="13.28515625" style="639" customWidth="1"/>
    <col min="4109" max="4109" width="13.85546875" style="639" customWidth="1"/>
    <col min="4110" max="4113" width="9.140625" style="639" customWidth="1"/>
    <col min="4114" max="4352" width="9.140625" style="639"/>
    <col min="4353" max="4353" width="46.140625" style="639" customWidth="1"/>
    <col min="4354" max="4354" width="30.7109375" style="639" customWidth="1"/>
    <col min="4355" max="4355" width="20.85546875" style="639" customWidth="1"/>
    <col min="4356" max="4357" width="20.42578125" style="639" customWidth="1"/>
    <col min="4358" max="4358" width="14.7109375" style="639" customWidth="1"/>
    <col min="4359" max="4359" width="14" style="639" customWidth="1"/>
    <col min="4360" max="4360" width="32.85546875" style="639" customWidth="1"/>
    <col min="4361" max="4361" width="11" style="639" customWidth="1"/>
    <col min="4362" max="4362" width="11.140625" style="639" customWidth="1"/>
    <col min="4363" max="4364" width="13.28515625" style="639" customWidth="1"/>
    <col min="4365" max="4365" width="13.85546875" style="639" customWidth="1"/>
    <col min="4366" max="4369" width="9.140625" style="639" customWidth="1"/>
    <col min="4370" max="4608" width="9.140625" style="639"/>
    <col min="4609" max="4609" width="46.140625" style="639" customWidth="1"/>
    <col min="4610" max="4610" width="30.7109375" style="639" customWidth="1"/>
    <col min="4611" max="4611" width="20.85546875" style="639" customWidth="1"/>
    <col min="4612" max="4613" width="20.42578125" style="639" customWidth="1"/>
    <col min="4614" max="4614" width="14.7109375" style="639" customWidth="1"/>
    <col min="4615" max="4615" width="14" style="639" customWidth="1"/>
    <col min="4616" max="4616" width="32.85546875" style="639" customWidth="1"/>
    <col min="4617" max="4617" width="11" style="639" customWidth="1"/>
    <col min="4618" max="4618" width="11.140625" style="639" customWidth="1"/>
    <col min="4619" max="4620" width="13.28515625" style="639" customWidth="1"/>
    <col min="4621" max="4621" width="13.85546875" style="639" customWidth="1"/>
    <col min="4622" max="4625" width="9.140625" style="639" customWidth="1"/>
    <col min="4626" max="4864" width="9.140625" style="639"/>
    <col min="4865" max="4865" width="46.140625" style="639" customWidth="1"/>
    <col min="4866" max="4866" width="30.7109375" style="639" customWidth="1"/>
    <col min="4867" max="4867" width="20.85546875" style="639" customWidth="1"/>
    <col min="4868" max="4869" width="20.42578125" style="639" customWidth="1"/>
    <col min="4870" max="4870" width="14.7109375" style="639" customWidth="1"/>
    <col min="4871" max="4871" width="14" style="639" customWidth="1"/>
    <col min="4872" max="4872" width="32.85546875" style="639" customWidth="1"/>
    <col min="4873" max="4873" width="11" style="639" customWidth="1"/>
    <col min="4874" max="4874" width="11.140625" style="639" customWidth="1"/>
    <col min="4875" max="4876" width="13.28515625" style="639" customWidth="1"/>
    <col min="4877" max="4877" width="13.85546875" style="639" customWidth="1"/>
    <col min="4878" max="4881" width="9.140625" style="639" customWidth="1"/>
    <col min="4882" max="5120" width="9.140625" style="639"/>
    <col min="5121" max="5121" width="46.140625" style="639" customWidth="1"/>
    <col min="5122" max="5122" width="30.7109375" style="639" customWidth="1"/>
    <col min="5123" max="5123" width="20.85546875" style="639" customWidth="1"/>
    <col min="5124" max="5125" width="20.42578125" style="639" customWidth="1"/>
    <col min="5126" max="5126" width="14.7109375" style="639" customWidth="1"/>
    <col min="5127" max="5127" width="14" style="639" customWidth="1"/>
    <col min="5128" max="5128" width="32.85546875" style="639" customWidth="1"/>
    <col min="5129" max="5129" width="11" style="639" customWidth="1"/>
    <col min="5130" max="5130" width="11.140625" style="639" customWidth="1"/>
    <col min="5131" max="5132" width="13.28515625" style="639" customWidth="1"/>
    <col min="5133" max="5133" width="13.85546875" style="639" customWidth="1"/>
    <col min="5134" max="5137" width="9.140625" style="639" customWidth="1"/>
    <col min="5138" max="5376" width="9.140625" style="639"/>
    <col min="5377" max="5377" width="46.140625" style="639" customWidth="1"/>
    <col min="5378" max="5378" width="30.7109375" style="639" customWidth="1"/>
    <col min="5379" max="5379" width="20.85546875" style="639" customWidth="1"/>
    <col min="5380" max="5381" width="20.42578125" style="639" customWidth="1"/>
    <col min="5382" max="5382" width="14.7109375" style="639" customWidth="1"/>
    <col min="5383" max="5383" width="14" style="639" customWidth="1"/>
    <col min="5384" max="5384" width="32.85546875" style="639" customWidth="1"/>
    <col min="5385" max="5385" width="11" style="639" customWidth="1"/>
    <col min="5386" max="5386" width="11.140625" style="639" customWidth="1"/>
    <col min="5387" max="5388" width="13.28515625" style="639" customWidth="1"/>
    <col min="5389" max="5389" width="13.85546875" style="639" customWidth="1"/>
    <col min="5390" max="5393" width="9.140625" style="639" customWidth="1"/>
    <col min="5394" max="5632" width="9.140625" style="639"/>
    <col min="5633" max="5633" width="46.140625" style="639" customWidth="1"/>
    <col min="5634" max="5634" width="30.7109375" style="639" customWidth="1"/>
    <col min="5635" max="5635" width="20.85546875" style="639" customWidth="1"/>
    <col min="5636" max="5637" width="20.42578125" style="639" customWidth="1"/>
    <col min="5638" max="5638" width="14.7109375" style="639" customWidth="1"/>
    <col min="5639" max="5639" width="14" style="639" customWidth="1"/>
    <col min="5640" max="5640" width="32.85546875" style="639" customWidth="1"/>
    <col min="5641" max="5641" width="11" style="639" customWidth="1"/>
    <col min="5642" max="5642" width="11.140625" style="639" customWidth="1"/>
    <col min="5643" max="5644" width="13.28515625" style="639" customWidth="1"/>
    <col min="5645" max="5645" width="13.85546875" style="639" customWidth="1"/>
    <col min="5646" max="5649" width="9.140625" style="639" customWidth="1"/>
    <col min="5650" max="5888" width="9.140625" style="639"/>
    <col min="5889" max="5889" width="46.140625" style="639" customWidth="1"/>
    <col min="5890" max="5890" width="30.7109375" style="639" customWidth="1"/>
    <col min="5891" max="5891" width="20.85546875" style="639" customWidth="1"/>
    <col min="5892" max="5893" width="20.42578125" style="639" customWidth="1"/>
    <col min="5894" max="5894" width="14.7109375" style="639" customWidth="1"/>
    <col min="5895" max="5895" width="14" style="639" customWidth="1"/>
    <col min="5896" max="5896" width="32.85546875" style="639" customWidth="1"/>
    <col min="5897" max="5897" width="11" style="639" customWidth="1"/>
    <col min="5898" max="5898" width="11.140625" style="639" customWidth="1"/>
    <col min="5899" max="5900" width="13.28515625" style="639" customWidth="1"/>
    <col min="5901" max="5901" width="13.85546875" style="639" customWidth="1"/>
    <col min="5902" max="5905" width="9.140625" style="639" customWidth="1"/>
    <col min="5906" max="6144" width="9.140625" style="639"/>
    <col min="6145" max="6145" width="46.140625" style="639" customWidth="1"/>
    <col min="6146" max="6146" width="30.7109375" style="639" customWidth="1"/>
    <col min="6147" max="6147" width="20.85546875" style="639" customWidth="1"/>
    <col min="6148" max="6149" width="20.42578125" style="639" customWidth="1"/>
    <col min="6150" max="6150" width="14.7109375" style="639" customWidth="1"/>
    <col min="6151" max="6151" width="14" style="639" customWidth="1"/>
    <col min="6152" max="6152" width="32.85546875" style="639" customWidth="1"/>
    <col min="6153" max="6153" width="11" style="639" customWidth="1"/>
    <col min="6154" max="6154" width="11.140625" style="639" customWidth="1"/>
    <col min="6155" max="6156" width="13.28515625" style="639" customWidth="1"/>
    <col min="6157" max="6157" width="13.85546875" style="639" customWidth="1"/>
    <col min="6158" max="6161" width="9.140625" style="639" customWidth="1"/>
    <col min="6162" max="6400" width="9.140625" style="639"/>
    <col min="6401" max="6401" width="46.140625" style="639" customWidth="1"/>
    <col min="6402" max="6402" width="30.7109375" style="639" customWidth="1"/>
    <col min="6403" max="6403" width="20.85546875" style="639" customWidth="1"/>
    <col min="6404" max="6405" width="20.42578125" style="639" customWidth="1"/>
    <col min="6406" max="6406" width="14.7109375" style="639" customWidth="1"/>
    <col min="6407" max="6407" width="14" style="639" customWidth="1"/>
    <col min="6408" max="6408" width="32.85546875" style="639" customWidth="1"/>
    <col min="6409" max="6409" width="11" style="639" customWidth="1"/>
    <col min="6410" max="6410" width="11.140625" style="639" customWidth="1"/>
    <col min="6411" max="6412" width="13.28515625" style="639" customWidth="1"/>
    <col min="6413" max="6413" width="13.85546875" style="639" customWidth="1"/>
    <col min="6414" max="6417" width="9.140625" style="639" customWidth="1"/>
    <col min="6418" max="6656" width="9.140625" style="639"/>
    <col min="6657" max="6657" width="46.140625" style="639" customWidth="1"/>
    <col min="6658" max="6658" width="30.7109375" style="639" customWidth="1"/>
    <col min="6659" max="6659" width="20.85546875" style="639" customWidth="1"/>
    <col min="6660" max="6661" width="20.42578125" style="639" customWidth="1"/>
    <col min="6662" max="6662" width="14.7109375" style="639" customWidth="1"/>
    <col min="6663" max="6663" width="14" style="639" customWidth="1"/>
    <col min="6664" max="6664" width="32.85546875" style="639" customWidth="1"/>
    <col min="6665" max="6665" width="11" style="639" customWidth="1"/>
    <col min="6666" max="6666" width="11.140625" style="639" customWidth="1"/>
    <col min="6667" max="6668" width="13.28515625" style="639" customWidth="1"/>
    <col min="6669" max="6669" width="13.85546875" style="639" customWidth="1"/>
    <col min="6670" max="6673" width="9.140625" style="639" customWidth="1"/>
    <col min="6674" max="6912" width="9.140625" style="639"/>
    <col min="6913" max="6913" width="46.140625" style="639" customWidth="1"/>
    <col min="6914" max="6914" width="30.7109375" style="639" customWidth="1"/>
    <col min="6915" max="6915" width="20.85546875" style="639" customWidth="1"/>
    <col min="6916" max="6917" width="20.42578125" style="639" customWidth="1"/>
    <col min="6918" max="6918" width="14.7109375" style="639" customWidth="1"/>
    <col min="6919" max="6919" width="14" style="639" customWidth="1"/>
    <col min="6920" max="6920" width="32.85546875" style="639" customWidth="1"/>
    <col min="6921" max="6921" width="11" style="639" customWidth="1"/>
    <col min="6922" max="6922" width="11.140625" style="639" customWidth="1"/>
    <col min="6923" max="6924" width="13.28515625" style="639" customWidth="1"/>
    <col min="6925" max="6925" width="13.85546875" style="639" customWidth="1"/>
    <col min="6926" max="6929" width="9.140625" style="639" customWidth="1"/>
    <col min="6930" max="7168" width="9.140625" style="639"/>
    <col min="7169" max="7169" width="46.140625" style="639" customWidth="1"/>
    <col min="7170" max="7170" width="30.7109375" style="639" customWidth="1"/>
    <col min="7171" max="7171" width="20.85546875" style="639" customWidth="1"/>
    <col min="7172" max="7173" width="20.42578125" style="639" customWidth="1"/>
    <col min="7174" max="7174" width="14.7109375" style="639" customWidth="1"/>
    <col min="7175" max="7175" width="14" style="639" customWidth="1"/>
    <col min="7176" max="7176" width="32.85546875" style="639" customWidth="1"/>
    <col min="7177" max="7177" width="11" style="639" customWidth="1"/>
    <col min="7178" max="7178" width="11.140625" style="639" customWidth="1"/>
    <col min="7179" max="7180" width="13.28515625" style="639" customWidth="1"/>
    <col min="7181" max="7181" width="13.85546875" style="639" customWidth="1"/>
    <col min="7182" max="7185" width="9.140625" style="639" customWidth="1"/>
    <col min="7186" max="7424" width="9.140625" style="639"/>
    <col min="7425" max="7425" width="46.140625" style="639" customWidth="1"/>
    <col min="7426" max="7426" width="30.7109375" style="639" customWidth="1"/>
    <col min="7427" max="7427" width="20.85546875" style="639" customWidth="1"/>
    <col min="7428" max="7429" width="20.42578125" style="639" customWidth="1"/>
    <col min="7430" max="7430" width="14.7109375" style="639" customWidth="1"/>
    <col min="7431" max="7431" width="14" style="639" customWidth="1"/>
    <col min="7432" max="7432" width="32.85546875" style="639" customWidth="1"/>
    <col min="7433" max="7433" width="11" style="639" customWidth="1"/>
    <col min="7434" max="7434" width="11.140625" style="639" customWidth="1"/>
    <col min="7435" max="7436" width="13.28515625" style="639" customWidth="1"/>
    <col min="7437" max="7437" width="13.85546875" style="639" customWidth="1"/>
    <col min="7438" max="7441" width="9.140625" style="639" customWidth="1"/>
    <col min="7442" max="7680" width="9.140625" style="639"/>
    <col min="7681" max="7681" width="46.140625" style="639" customWidth="1"/>
    <col min="7682" max="7682" width="30.7109375" style="639" customWidth="1"/>
    <col min="7683" max="7683" width="20.85546875" style="639" customWidth="1"/>
    <col min="7684" max="7685" width="20.42578125" style="639" customWidth="1"/>
    <col min="7686" max="7686" width="14.7109375" style="639" customWidth="1"/>
    <col min="7687" max="7687" width="14" style="639" customWidth="1"/>
    <col min="7688" max="7688" width="32.85546875" style="639" customWidth="1"/>
    <col min="7689" max="7689" width="11" style="639" customWidth="1"/>
    <col min="7690" max="7690" width="11.140625" style="639" customWidth="1"/>
    <col min="7691" max="7692" width="13.28515625" style="639" customWidth="1"/>
    <col min="7693" max="7693" width="13.85546875" style="639" customWidth="1"/>
    <col min="7694" max="7697" width="9.140625" style="639" customWidth="1"/>
    <col min="7698" max="7936" width="9.140625" style="639"/>
    <col min="7937" max="7937" width="46.140625" style="639" customWidth="1"/>
    <col min="7938" max="7938" width="30.7109375" style="639" customWidth="1"/>
    <col min="7939" max="7939" width="20.85546875" style="639" customWidth="1"/>
    <col min="7940" max="7941" width="20.42578125" style="639" customWidth="1"/>
    <col min="7942" max="7942" width="14.7109375" style="639" customWidth="1"/>
    <col min="7943" max="7943" width="14" style="639" customWidth="1"/>
    <col min="7944" max="7944" width="32.85546875" style="639" customWidth="1"/>
    <col min="7945" max="7945" width="11" style="639" customWidth="1"/>
    <col min="7946" max="7946" width="11.140625" style="639" customWidth="1"/>
    <col min="7947" max="7948" width="13.28515625" style="639" customWidth="1"/>
    <col min="7949" max="7949" width="13.85546875" style="639" customWidth="1"/>
    <col min="7950" max="7953" width="9.140625" style="639" customWidth="1"/>
    <col min="7954" max="8192" width="9.140625" style="639"/>
    <col min="8193" max="8193" width="46.140625" style="639" customWidth="1"/>
    <col min="8194" max="8194" width="30.7109375" style="639" customWidth="1"/>
    <col min="8195" max="8195" width="20.85546875" style="639" customWidth="1"/>
    <col min="8196" max="8197" width="20.42578125" style="639" customWidth="1"/>
    <col min="8198" max="8198" width="14.7109375" style="639" customWidth="1"/>
    <col min="8199" max="8199" width="14" style="639" customWidth="1"/>
    <col min="8200" max="8200" width="32.85546875" style="639" customWidth="1"/>
    <col min="8201" max="8201" width="11" style="639" customWidth="1"/>
    <col min="8202" max="8202" width="11.140625" style="639" customWidth="1"/>
    <col min="8203" max="8204" width="13.28515625" style="639" customWidth="1"/>
    <col min="8205" max="8205" width="13.85546875" style="639" customWidth="1"/>
    <col min="8206" max="8209" width="9.140625" style="639" customWidth="1"/>
    <col min="8210" max="8448" width="9.140625" style="639"/>
    <col min="8449" max="8449" width="46.140625" style="639" customWidth="1"/>
    <col min="8450" max="8450" width="30.7109375" style="639" customWidth="1"/>
    <col min="8451" max="8451" width="20.85546875" style="639" customWidth="1"/>
    <col min="8452" max="8453" width="20.42578125" style="639" customWidth="1"/>
    <col min="8454" max="8454" width="14.7109375" style="639" customWidth="1"/>
    <col min="8455" max="8455" width="14" style="639" customWidth="1"/>
    <col min="8456" max="8456" width="32.85546875" style="639" customWidth="1"/>
    <col min="8457" max="8457" width="11" style="639" customWidth="1"/>
    <col min="8458" max="8458" width="11.140625" style="639" customWidth="1"/>
    <col min="8459" max="8460" width="13.28515625" style="639" customWidth="1"/>
    <col min="8461" max="8461" width="13.85546875" style="639" customWidth="1"/>
    <col min="8462" max="8465" width="9.140625" style="639" customWidth="1"/>
    <col min="8466" max="8704" width="9.140625" style="639"/>
    <col min="8705" max="8705" width="46.140625" style="639" customWidth="1"/>
    <col min="8706" max="8706" width="30.7109375" style="639" customWidth="1"/>
    <col min="8707" max="8707" width="20.85546875" style="639" customWidth="1"/>
    <col min="8708" max="8709" width="20.42578125" style="639" customWidth="1"/>
    <col min="8710" max="8710" width="14.7109375" style="639" customWidth="1"/>
    <col min="8711" max="8711" width="14" style="639" customWidth="1"/>
    <col min="8712" max="8712" width="32.85546875" style="639" customWidth="1"/>
    <col min="8713" max="8713" width="11" style="639" customWidth="1"/>
    <col min="8714" max="8714" width="11.140625" style="639" customWidth="1"/>
    <col min="8715" max="8716" width="13.28515625" style="639" customWidth="1"/>
    <col min="8717" max="8717" width="13.85546875" style="639" customWidth="1"/>
    <col min="8718" max="8721" width="9.140625" style="639" customWidth="1"/>
    <col min="8722" max="8960" width="9.140625" style="639"/>
    <col min="8961" max="8961" width="46.140625" style="639" customWidth="1"/>
    <col min="8962" max="8962" width="30.7109375" style="639" customWidth="1"/>
    <col min="8963" max="8963" width="20.85546875" style="639" customWidth="1"/>
    <col min="8964" max="8965" width="20.42578125" style="639" customWidth="1"/>
    <col min="8966" max="8966" width="14.7109375" style="639" customWidth="1"/>
    <col min="8967" max="8967" width="14" style="639" customWidth="1"/>
    <col min="8968" max="8968" width="32.85546875" style="639" customWidth="1"/>
    <col min="8969" max="8969" width="11" style="639" customWidth="1"/>
    <col min="8970" max="8970" width="11.140625" style="639" customWidth="1"/>
    <col min="8971" max="8972" width="13.28515625" style="639" customWidth="1"/>
    <col min="8973" max="8973" width="13.85546875" style="639" customWidth="1"/>
    <col min="8974" max="8977" width="9.140625" style="639" customWidth="1"/>
    <col min="8978" max="9216" width="9.140625" style="639"/>
    <col min="9217" max="9217" width="46.140625" style="639" customWidth="1"/>
    <col min="9218" max="9218" width="30.7109375" style="639" customWidth="1"/>
    <col min="9219" max="9219" width="20.85546875" style="639" customWidth="1"/>
    <col min="9220" max="9221" width="20.42578125" style="639" customWidth="1"/>
    <col min="9222" max="9222" width="14.7109375" style="639" customWidth="1"/>
    <col min="9223" max="9223" width="14" style="639" customWidth="1"/>
    <col min="9224" max="9224" width="32.85546875" style="639" customWidth="1"/>
    <col min="9225" max="9225" width="11" style="639" customWidth="1"/>
    <col min="9226" max="9226" width="11.140625" style="639" customWidth="1"/>
    <col min="9227" max="9228" width="13.28515625" style="639" customWidth="1"/>
    <col min="9229" max="9229" width="13.85546875" style="639" customWidth="1"/>
    <col min="9230" max="9233" width="9.140625" style="639" customWidth="1"/>
    <col min="9234" max="9472" width="9.140625" style="639"/>
    <col min="9473" max="9473" width="46.140625" style="639" customWidth="1"/>
    <col min="9474" max="9474" width="30.7109375" style="639" customWidth="1"/>
    <col min="9475" max="9475" width="20.85546875" style="639" customWidth="1"/>
    <col min="9476" max="9477" width="20.42578125" style="639" customWidth="1"/>
    <col min="9478" max="9478" width="14.7109375" style="639" customWidth="1"/>
    <col min="9479" max="9479" width="14" style="639" customWidth="1"/>
    <col min="9480" max="9480" width="32.85546875" style="639" customWidth="1"/>
    <col min="9481" max="9481" width="11" style="639" customWidth="1"/>
    <col min="9482" max="9482" width="11.140625" style="639" customWidth="1"/>
    <col min="9483" max="9484" width="13.28515625" style="639" customWidth="1"/>
    <col min="9485" max="9485" width="13.85546875" style="639" customWidth="1"/>
    <col min="9486" max="9489" width="9.140625" style="639" customWidth="1"/>
    <col min="9490" max="9728" width="9.140625" style="639"/>
    <col min="9729" max="9729" width="46.140625" style="639" customWidth="1"/>
    <col min="9730" max="9730" width="30.7109375" style="639" customWidth="1"/>
    <col min="9731" max="9731" width="20.85546875" style="639" customWidth="1"/>
    <col min="9732" max="9733" width="20.42578125" style="639" customWidth="1"/>
    <col min="9734" max="9734" width="14.7109375" style="639" customWidth="1"/>
    <col min="9735" max="9735" width="14" style="639" customWidth="1"/>
    <col min="9736" max="9736" width="32.85546875" style="639" customWidth="1"/>
    <col min="9737" max="9737" width="11" style="639" customWidth="1"/>
    <col min="9738" max="9738" width="11.140625" style="639" customWidth="1"/>
    <col min="9739" max="9740" width="13.28515625" style="639" customWidth="1"/>
    <col min="9741" max="9741" width="13.85546875" style="639" customWidth="1"/>
    <col min="9742" max="9745" width="9.140625" style="639" customWidth="1"/>
    <col min="9746" max="9984" width="9.140625" style="639"/>
    <col min="9985" max="9985" width="46.140625" style="639" customWidth="1"/>
    <col min="9986" max="9986" width="30.7109375" style="639" customWidth="1"/>
    <col min="9987" max="9987" width="20.85546875" style="639" customWidth="1"/>
    <col min="9988" max="9989" width="20.42578125" style="639" customWidth="1"/>
    <col min="9990" max="9990" width="14.7109375" style="639" customWidth="1"/>
    <col min="9991" max="9991" width="14" style="639" customWidth="1"/>
    <col min="9992" max="9992" width="32.85546875" style="639" customWidth="1"/>
    <col min="9993" max="9993" width="11" style="639" customWidth="1"/>
    <col min="9994" max="9994" width="11.140625" style="639" customWidth="1"/>
    <col min="9995" max="9996" width="13.28515625" style="639" customWidth="1"/>
    <col min="9997" max="9997" width="13.85546875" style="639" customWidth="1"/>
    <col min="9998" max="10001" width="9.140625" style="639" customWidth="1"/>
    <col min="10002" max="10240" width="9.140625" style="639"/>
    <col min="10241" max="10241" width="46.140625" style="639" customWidth="1"/>
    <col min="10242" max="10242" width="30.7109375" style="639" customWidth="1"/>
    <col min="10243" max="10243" width="20.85546875" style="639" customWidth="1"/>
    <col min="10244" max="10245" width="20.42578125" style="639" customWidth="1"/>
    <col min="10246" max="10246" width="14.7109375" style="639" customWidth="1"/>
    <col min="10247" max="10247" width="14" style="639" customWidth="1"/>
    <col min="10248" max="10248" width="32.85546875" style="639" customWidth="1"/>
    <col min="10249" max="10249" width="11" style="639" customWidth="1"/>
    <col min="10250" max="10250" width="11.140625" style="639" customWidth="1"/>
    <col min="10251" max="10252" width="13.28515625" style="639" customWidth="1"/>
    <col min="10253" max="10253" width="13.85546875" style="639" customWidth="1"/>
    <col min="10254" max="10257" width="9.140625" style="639" customWidth="1"/>
    <col min="10258" max="10496" width="9.140625" style="639"/>
    <col min="10497" max="10497" width="46.140625" style="639" customWidth="1"/>
    <col min="10498" max="10498" width="30.7109375" style="639" customWidth="1"/>
    <col min="10499" max="10499" width="20.85546875" style="639" customWidth="1"/>
    <col min="10500" max="10501" width="20.42578125" style="639" customWidth="1"/>
    <col min="10502" max="10502" width="14.7109375" style="639" customWidth="1"/>
    <col min="10503" max="10503" width="14" style="639" customWidth="1"/>
    <col min="10504" max="10504" width="32.85546875" style="639" customWidth="1"/>
    <col min="10505" max="10505" width="11" style="639" customWidth="1"/>
    <col min="10506" max="10506" width="11.140625" style="639" customWidth="1"/>
    <col min="10507" max="10508" width="13.28515625" style="639" customWidth="1"/>
    <col min="10509" max="10509" width="13.85546875" style="639" customWidth="1"/>
    <col min="10510" max="10513" width="9.140625" style="639" customWidth="1"/>
    <col min="10514" max="10752" width="9.140625" style="639"/>
    <col min="10753" max="10753" width="46.140625" style="639" customWidth="1"/>
    <col min="10754" max="10754" width="30.7109375" style="639" customWidth="1"/>
    <col min="10755" max="10755" width="20.85546875" style="639" customWidth="1"/>
    <col min="10756" max="10757" width="20.42578125" style="639" customWidth="1"/>
    <col min="10758" max="10758" width="14.7109375" style="639" customWidth="1"/>
    <col min="10759" max="10759" width="14" style="639" customWidth="1"/>
    <col min="10760" max="10760" width="32.85546875" style="639" customWidth="1"/>
    <col min="10761" max="10761" width="11" style="639" customWidth="1"/>
    <col min="10762" max="10762" width="11.140625" style="639" customWidth="1"/>
    <col min="10763" max="10764" width="13.28515625" style="639" customWidth="1"/>
    <col min="10765" max="10765" width="13.85546875" style="639" customWidth="1"/>
    <col min="10766" max="10769" width="9.140625" style="639" customWidth="1"/>
    <col min="10770" max="11008" width="9.140625" style="639"/>
    <col min="11009" max="11009" width="46.140625" style="639" customWidth="1"/>
    <col min="11010" max="11010" width="30.7109375" style="639" customWidth="1"/>
    <col min="11011" max="11011" width="20.85546875" style="639" customWidth="1"/>
    <col min="11012" max="11013" width="20.42578125" style="639" customWidth="1"/>
    <col min="11014" max="11014" width="14.7109375" style="639" customWidth="1"/>
    <col min="11015" max="11015" width="14" style="639" customWidth="1"/>
    <col min="11016" max="11016" width="32.85546875" style="639" customWidth="1"/>
    <col min="11017" max="11017" width="11" style="639" customWidth="1"/>
    <col min="11018" max="11018" width="11.140625" style="639" customWidth="1"/>
    <col min="11019" max="11020" width="13.28515625" style="639" customWidth="1"/>
    <col min="11021" max="11021" width="13.85546875" style="639" customWidth="1"/>
    <col min="11022" max="11025" width="9.140625" style="639" customWidth="1"/>
    <col min="11026" max="11264" width="9.140625" style="639"/>
    <col min="11265" max="11265" width="46.140625" style="639" customWidth="1"/>
    <col min="11266" max="11266" width="30.7109375" style="639" customWidth="1"/>
    <col min="11267" max="11267" width="20.85546875" style="639" customWidth="1"/>
    <col min="11268" max="11269" width="20.42578125" style="639" customWidth="1"/>
    <col min="11270" max="11270" width="14.7109375" style="639" customWidth="1"/>
    <col min="11271" max="11271" width="14" style="639" customWidth="1"/>
    <col min="11272" max="11272" width="32.85546875" style="639" customWidth="1"/>
    <col min="11273" max="11273" width="11" style="639" customWidth="1"/>
    <col min="11274" max="11274" width="11.140625" style="639" customWidth="1"/>
    <col min="11275" max="11276" width="13.28515625" style="639" customWidth="1"/>
    <col min="11277" max="11277" width="13.85546875" style="639" customWidth="1"/>
    <col min="11278" max="11281" width="9.140625" style="639" customWidth="1"/>
    <col min="11282" max="11520" width="9.140625" style="639"/>
    <col min="11521" max="11521" width="46.140625" style="639" customWidth="1"/>
    <col min="11522" max="11522" width="30.7109375" style="639" customWidth="1"/>
    <col min="11523" max="11523" width="20.85546875" style="639" customWidth="1"/>
    <col min="11524" max="11525" width="20.42578125" style="639" customWidth="1"/>
    <col min="11526" max="11526" width="14.7109375" style="639" customWidth="1"/>
    <col min="11527" max="11527" width="14" style="639" customWidth="1"/>
    <col min="11528" max="11528" width="32.85546875" style="639" customWidth="1"/>
    <col min="11529" max="11529" width="11" style="639" customWidth="1"/>
    <col min="11530" max="11530" width="11.140625" style="639" customWidth="1"/>
    <col min="11531" max="11532" width="13.28515625" style="639" customWidth="1"/>
    <col min="11533" max="11533" width="13.85546875" style="639" customWidth="1"/>
    <col min="11534" max="11537" width="9.140625" style="639" customWidth="1"/>
    <col min="11538" max="11776" width="9.140625" style="639"/>
    <col min="11777" max="11777" width="46.140625" style="639" customWidth="1"/>
    <col min="11778" max="11778" width="30.7109375" style="639" customWidth="1"/>
    <col min="11779" max="11779" width="20.85546875" style="639" customWidth="1"/>
    <col min="11780" max="11781" width="20.42578125" style="639" customWidth="1"/>
    <col min="11782" max="11782" width="14.7109375" style="639" customWidth="1"/>
    <col min="11783" max="11783" width="14" style="639" customWidth="1"/>
    <col min="11784" max="11784" width="32.85546875" style="639" customWidth="1"/>
    <col min="11785" max="11785" width="11" style="639" customWidth="1"/>
    <col min="11786" max="11786" width="11.140625" style="639" customWidth="1"/>
    <col min="11787" max="11788" width="13.28515625" style="639" customWidth="1"/>
    <col min="11789" max="11789" width="13.85546875" style="639" customWidth="1"/>
    <col min="11790" max="11793" width="9.140625" style="639" customWidth="1"/>
    <col min="11794" max="12032" width="9.140625" style="639"/>
    <col min="12033" max="12033" width="46.140625" style="639" customWidth="1"/>
    <col min="12034" max="12034" width="30.7109375" style="639" customWidth="1"/>
    <col min="12035" max="12035" width="20.85546875" style="639" customWidth="1"/>
    <col min="12036" max="12037" width="20.42578125" style="639" customWidth="1"/>
    <col min="12038" max="12038" width="14.7109375" style="639" customWidth="1"/>
    <col min="12039" max="12039" width="14" style="639" customWidth="1"/>
    <col min="12040" max="12040" width="32.85546875" style="639" customWidth="1"/>
    <col min="12041" max="12041" width="11" style="639" customWidth="1"/>
    <col min="12042" max="12042" width="11.140625" style="639" customWidth="1"/>
    <col min="12043" max="12044" width="13.28515625" style="639" customWidth="1"/>
    <col min="12045" max="12045" width="13.85546875" style="639" customWidth="1"/>
    <col min="12046" max="12049" width="9.140625" style="639" customWidth="1"/>
    <col min="12050" max="12288" width="9.140625" style="639"/>
    <col min="12289" max="12289" width="46.140625" style="639" customWidth="1"/>
    <col min="12290" max="12290" width="30.7109375" style="639" customWidth="1"/>
    <col min="12291" max="12291" width="20.85546875" style="639" customWidth="1"/>
    <col min="12292" max="12293" width="20.42578125" style="639" customWidth="1"/>
    <col min="12294" max="12294" width="14.7109375" style="639" customWidth="1"/>
    <col min="12295" max="12295" width="14" style="639" customWidth="1"/>
    <col min="12296" max="12296" width="32.85546875" style="639" customWidth="1"/>
    <col min="12297" max="12297" width="11" style="639" customWidth="1"/>
    <col min="12298" max="12298" width="11.140625" style="639" customWidth="1"/>
    <col min="12299" max="12300" width="13.28515625" style="639" customWidth="1"/>
    <col min="12301" max="12301" width="13.85546875" style="639" customWidth="1"/>
    <col min="12302" max="12305" width="9.140625" style="639" customWidth="1"/>
    <col min="12306" max="12544" width="9.140625" style="639"/>
    <col min="12545" max="12545" width="46.140625" style="639" customWidth="1"/>
    <col min="12546" max="12546" width="30.7109375" style="639" customWidth="1"/>
    <col min="12547" max="12547" width="20.85546875" style="639" customWidth="1"/>
    <col min="12548" max="12549" width="20.42578125" style="639" customWidth="1"/>
    <col min="12550" max="12550" width="14.7109375" style="639" customWidth="1"/>
    <col min="12551" max="12551" width="14" style="639" customWidth="1"/>
    <col min="12552" max="12552" width="32.85546875" style="639" customWidth="1"/>
    <col min="12553" max="12553" width="11" style="639" customWidth="1"/>
    <col min="12554" max="12554" width="11.140625" style="639" customWidth="1"/>
    <col min="12555" max="12556" width="13.28515625" style="639" customWidth="1"/>
    <col min="12557" max="12557" width="13.85546875" style="639" customWidth="1"/>
    <col min="12558" max="12561" width="9.140625" style="639" customWidth="1"/>
    <col min="12562" max="12800" width="9.140625" style="639"/>
    <col min="12801" max="12801" width="46.140625" style="639" customWidth="1"/>
    <col min="12802" max="12802" width="30.7109375" style="639" customWidth="1"/>
    <col min="12803" max="12803" width="20.85546875" style="639" customWidth="1"/>
    <col min="12804" max="12805" width="20.42578125" style="639" customWidth="1"/>
    <col min="12806" max="12806" width="14.7109375" style="639" customWidth="1"/>
    <col min="12807" max="12807" width="14" style="639" customWidth="1"/>
    <col min="12808" max="12808" width="32.85546875" style="639" customWidth="1"/>
    <col min="12809" max="12809" width="11" style="639" customWidth="1"/>
    <col min="12810" max="12810" width="11.140625" style="639" customWidth="1"/>
    <col min="12811" max="12812" width="13.28515625" style="639" customWidth="1"/>
    <col min="12813" max="12813" width="13.85546875" style="639" customWidth="1"/>
    <col min="12814" max="12817" width="9.140625" style="639" customWidth="1"/>
    <col min="12818" max="13056" width="9.140625" style="639"/>
    <col min="13057" max="13057" width="46.140625" style="639" customWidth="1"/>
    <col min="13058" max="13058" width="30.7109375" style="639" customWidth="1"/>
    <col min="13059" max="13059" width="20.85546875" style="639" customWidth="1"/>
    <col min="13060" max="13061" width="20.42578125" style="639" customWidth="1"/>
    <col min="13062" max="13062" width="14.7109375" style="639" customWidth="1"/>
    <col min="13063" max="13063" width="14" style="639" customWidth="1"/>
    <col min="13064" max="13064" width="32.85546875" style="639" customWidth="1"/>
    <col min="13065" max="13065" width="11" style="639" customWidth="1"/>
    <col min="13066" max="13066" width="11.140625" style="639" customWidth="1"/>
    <col min="13067" max="13068" width="13.28515625" style="639" customWidth="1"/>
    <col min="13069" max="13069" width="13.85546875" style="639" customWidth="1"/>
    <col min="13070" max="13073" width="9.140625" style="639" customWidth="1"/>
    <col min="13074" max="13312" width="9.140625" style="639"/>
    <col min="13313" max="13313" width="46.140625" style="639" customWidth="1"/>
    <col min="13314" max="13314" width="30.7109375" style="639" customWidth="1"/>
    <col min="13315" max="13315" width="20.85546875" style="639" customWidth="1"/>
    <col min="13316" max="13317" width="20.42578125" style="639" customWidth="1"/>
    <col min="13318" max="13318" width="14.7109375" style="639" customWidth="1"/>
    <col min="13319" max="13319" width="14" style="639" customWidth="1"/>
    <col min="13320" max="13320" width="32.85546875" style="639" customWidth="1"/>
    <col min="13321" max="13321" width="11" style="639" customWidth="1"/>
    <col min="13322" max="13322" width="11.140625" style="639" customWidth="1"/>
    <col min="13323" max="13324" width="13.28515625" style="639" customWidth="1"/>
    <col min="13325" max="13325" width="13.85546875" style="639" customWidth="1"/>
    <col min="13326" max="13329" width="9.140625" style="639" customWidth="1"/>
    <col min="13330" max="13568" width="9.140625" style="639"/>
    <col min="13569" max="13569" width="46.140625" style="639" customWidth="1"/>
    <col min="13570" max="13570" width="30.7109375" style="639" customWidth="1"/>
    <col min="13571" max="13571" width="20.85546875" style="639" customWidth="1"/>
    <col min="13572" max="13573" width="20.42578125" style="639" customWidth="1"/>
    <col min="13574" max="13574" width="14.7109375" style="639" customWidth="1"/>
    <col min="13575" max="13575" width="14" style="639" customWidth="1"/>
    <col min="13576" max="13576" width="32.85546875" style="639" customWidth="1"/>
    <col min="13577" max="13577" width="11" style="639" customWidth="1"/>
    <col min="13578" max="13578" width="11.140625" style="639" customWidth="1"/>
    <col min="13579" max="13580" width="13.28515625" style="639" customWidth="1"/>
    <col min="13581" max="13581" width="13.85546875" style="639" customWidth="1"/>
    <col min="13582" max="13585" width="9.140625" style="639" customWidth="1"/>
    <col min="13586" max="13824" width="9.140625" style="639"/>
    <col min="13825" max="13825" width="46.140625" style="639" customWidth="1"/>
    <col min="13826" max="13826" width="30.7109375" style="639" customWidth="1"/>
    <col min="13827" max="13827" width="20.85546875" style="639" customWidth="1"/>
    <col min="13828" max="13829" width="20.42578125" style="639" customWidth="1"/>
    <col min="13830" max="13830" width="14.7109375" style="639" customWidth="1"/>
    <col min="13831" max="13831" width="14" style="639" customWidth="1"/>
    <col min="13832" max="13832" width="32.85546875" style="639" customWidth="1"/>
    <col min="13833" max="13833" width="11" style="639" customWidth="1"/>
    <col min="13834" max="13834" width="11.140625" style="639" customWidth="1"/>
    <col min="13835" max="13836" width="13.28515625" style="639" customWidth="1"/>
    <col min="13837" max="13837" width="13.85546875" style="639" customWidth="1"/>
    <col min="13838" max="13841" width="9.140625" style="639" customWidth="1"/>
    <col min="13842" max="14080" width="9.140625" style="639"/>
    <col min="14081" max="14081" width="46.140625" style="639" customWidth="1"/>
    <col min="14082" max="14082" width="30.7109375" style="639" customWidth="1"/>
    <col min="14083" max="14083" width="20.85546875" style="639" customWidth="1"/>
    <col min="14084" max="14085" width="20.42578125" style="639" customWidth="1"/>
    <col min="14086" max="14086" width="14.7109375" style="639" customWidth="1"/>
    <col min="14087" max="14087" width="14" style="639" customWidth="1"/>
    <col min="14088" max="14088" width="32.85546875" style="639" customWidth="1"/>
    <col min="14089" max="14089" width="11" style="639" customWidth="1"/>
    <col min="14090" max="14090" width="11.140625" style="639" customWidth="1"/>
    <col min="14091" max="14092" width="13.28515625" style="639" customWidth="1"/>
    <col min="14093" max="14093" width="13.85546875" style="639" customWidth="1"/>
    <col min="14094" max="14097" width="9.140625" style="639" customWidth="1"/>
    <col min="14098" max="14336" width="9.140625" style="639"/>
    <col min="14337" max="14337" width="46.140625" style="639" customWidth="1"/>
    <col min="14338" max="14338" width="30.7109375" style="639" customWidth="1"/>
    <col min="14339" max="14339" width="20.85546875" style="639" customWidth="1"/>
    <col min="14340" max="14341" width="20.42578125" style="639" customWidth="1"/>
    <col min="14342" max="14342" width="14.7109375" style="639" customWidth="1"/>
    <col min="14343" max="14343" width="14" style="639" customWidth="1"/>
    <col min="14344" max="14344" width="32.85546875" style="639" customWidth="1"/>
    <col min="14345" max="14345" width="11" style="639" customWidth="1"/>
    <col min="14346" max="14346" width="11.140625" style="639" customWidth="1"/>
    <col min="14347" max="14348" width="13.28515625" style="639" customWidth="1"/>
    <col min="14349" max="14349" width="13.85546875" style="639" customWidth="1"/>
    <col min="14350" max="14353" width="9.140625" style="639" customWidth="1"/>
    <col min="14354" max="14592" width="9.140625" style="639"/>
    <col min="14593" max="14593" width="46.140625" style="639" customWidth="1"/>
    <col min="14594" max="14594" width="30.7109375" style="639" customWidth="1"/>
    <col min="14595" max="14595" width="20.85546875" style="639" customWidth="1"/>
    <col min="14596" max="14597" width="20.42578125" style="639" customWidth="1"/>
    <col min="14598" max="14598" width="14.7109375" style="639" customWidth="1"/>
    <col min="14599" max="14599" width="14" style="639" customWidth="1"/>
    <col min="14600" max="14600" width="32.85546875" style="639" customWidth="1"/>
    <col min="14601" max="14601" width="11" style="639" customWidth="1"/>
    <col min="14602" max="14602" width="11.140625" style="639" customWidth="1"/>
    <col min="14603" max="14604" width="13.28515625" style="639" customWidth="1"/>
    <col min="14605" max="14605" width="13.85546875" style="639" customWidth="1"/>
    <col min="14606" max="14609" width="9.140625" style="639" customWidth="1"/>
    <col min="14610" max="14848" width="9.140625" style="639"/>
    <col min="14849" max="14849" width="46.140625" style="639" customWidth="1"/>
    <col min="14850" max="14850" width="30.7109375" style="639" customWidth="1"/>
    <col min="14851" max="14851" width="20.85546875" style="639" customWidth="1"/>
    <col min="14852" max="14853" width="20.42578125" style="639" customWidth="1"/>
    <col min="14854" max="14854" width="14.7109375" style="639" customWidth="1"/>
    <col min="14855" max="14855" width="14" style="639" customWidth="1"/>
    <col min="14856" max="14856" width="32.85546875" style="639" customWidth="1"/>
    <col min="14857" max="14857" width="11" style="639" customWidth="1"/>
    <col min="14858" max="14858" width="11.140625" style="639" customWidth="1"/>
    <col min="14859" max="14860" width="13.28515625" style="639" customWidth="1"/>
    <col min="14861" max="14861" width="13.85546875" style="639" customWidth="1"/>
    <col min="14862" max="14865" width="9.140625" style="639" customWidth="1"/>
    <col min="14866" max="15104" width="9.140625" style="639"/>
    <col min="15105" max="15105" width="46.140625" style="639" customWidth="1"/>
    <col min="15106" max="15106" width="30.7109375" style="639" customWidth="1"/>
    <col min="15107" max="15107" width="20.85546875" style="639" customWidth="1"/>
    <col min="15108" max="15109" width="20.42578125" style="639" customWidth="1"/>
    <col min="15110" max="15110" width="14.7109375" style="639" customWidth="1"/>
    <col min="15111" max="15111" width="14" style="639" customWidth="1"/>
    <col min="15112" max="15112" width="32.85546875" style="639" customWidth="1"/>
    <col min="15113" max="15113" width="11" style="639" customWidth="1"/>
    <col min="15114" max="15114" width="11.140625" style="639" customWidth="1"/>
    <col min="15115" max="15116" width="13.28515625" style="639" customWidth="1"/>
    <col min="15117" max="15117" width="13.85546875" style="639" customWidth="1"/>
    <col min="15118" max="15121" width="9.140625" style="639" customWidth="1"/>
    <col min="15122" max="15360" width="9.140625" style="639"/>
    <col min="15361" max="15361" width="46.140625" style="639" customWidth="1"/>
    <col min="15362" max="15362" width="30.7109375" style="639" customWidth="1"/>
    <col min="15363" max="15363" width="20.85546875" style="639" customWidth="1"/>
    <col min="15364" max="15365" width="20.42578125" style="639" customWidth="1"/>
    <col min="15366" max="15366" width="14.7109375" style="639" customWidth="1"/>
    <col min="15367" max="15367" width="14" style="639" customWidth="1"/>
    <col min="15368" max="15368" width="32.85546875" style="639" customWidth="1"/>
    <col min="15369" max="15369" width="11" style="639" customWidth="1"/>
    <col min="15370" max="15370" width="11.140625" style="639" customWidth="1"/>
    <col min="15371" max="15372" width="13.28515625" style="639" customWidth="1"/>
    <col min="15373" max="15373" width="13.85546875" style="639" customWidth="1"/>
    <col min="15374" max="15377" width="9.140625" style="639" customWidth="1"/>
    <col min="15378" max="15616" width="9.140625" style="639"/>
    <col min="15617" max="15617" width="46.140625" style="639" customWidth="1"/>
    <col min="15618" max="15618" width="30.7109375" style="639" customWidth="1"/>
    <col min="15619" max="15619" width="20.85546875" style="639" customWidth="1"/>
    <col min="15620" max="15621" width="20.42578125" style="639" customWidth="1"/>
    <col min="15622" max="15622" width="14.7109375" style="639" customWidth="1"/>
    <col min="15623" max="15623" width="14" style="639" customWidth="1"/>
    <col min="15624" max="15624" width="32.85546875" style="639" customWidth="1"/>
    <col min="15625" max="15625" width="11" style="639" customWidth="1"/>
    <col min="15626" max="15626" width="11.140625" style="639" customWidth="1"/>
    <col min="15627" max="15628" width="13.28515625" style="639" customWidth="1"/>
    <col min="15629" max="15629" width="13.85546875" style="639" customWidth="1"/>
    <col min="15630" max="15633" width="9.140625" style="639" customWidth="1"/>
    <col min="15634" max="15872" width="9.140625" style="639"/>
    <col min="15873" max="15873" width="46.140625" style="639" customWidth="1"/>
    <col min="15874" max="15874" width="30.7109375" style="639" customWidth="1"/>
    <col min="15875" max="15875" width="20.85546875" style="639" customWidth="1"/>
    <col min="15876" max="15877" width="20.42578125" style="639" customWidth="1"/>
    <col min="15878" max="15878" width="14.7109375" style="639" customWidth="1"/>
    <col min="15879" max="15879" width="14" style="639" customWidth="1"/>
    <col min="15880" max="15880" width="32.85546875" style="639" customWidth="1"/>
    <col min="15881" max="15881" width="11" style="639" customWidth="1"/>
    <col min="15882" max="15882" width="11.140625" style="639" customWidth="1"/>
    <col min="15883" max="15884" width="13.28515625" style="639" customWidth="1"/>
    <col min="15885" max="15885" width="13.85546875" style="639" customWidth="1"/>
    <col min="15886" max="15889" width="9.140625" style="639" customWidth="1"/>
    <col min="15890" max="16128" width="9.140625" style="639"/>
    <col min="16129" max="16129" width="46.140625" style="639" customWidth="1"/>
    <col min="16130" max="16130" width="30.7109375" style="639" customWidth="1"/>
    <col min="16131" max="16131" width="20.85546875" style="639" customWidth="1"/>
    <col min="16132" max="16133" width="20.42578125" style="639" customWidth="1"/>
    <col min="16134" max="16134" width="14.7109375" style="639" customWidth="1"/>
    <col min="16135" max="16135" width="14" style="639" customWidth="1"/>
    <col min="16136" max="16136" width="32.85546875" style="639" customWidth="1"/>
    <col min="16137" max="16137" width="11" style="639" customWidth="1"/>
    <col min="16138" max="16138" width="11.140625" style="639" customWidth="1"/>
    <col min="16139" max="16140" width="13.28515625" style="639" customWidth="1"/>
    <col min="16141" max="16141" width="13.85546875" style="639" customWidth="1"/>
    <col min="16142" max="16145" width="9.140625" style="639" customWidth="1"/>
    <col min="16146" max="16384" width="9.140625" style="639"/>
  </cols>
  <sheetData>
    <row r="1" spans="1:7" s="344" customFormat="1" ht="12.75">
      <c r="A1" s="341"/>
      <c r="B1" s="341"/>
      <c r="C1" s="342"/>
      <c r="D1" s="342"/>
      <c r="E1" s="342"/>
      <c r="F1" s="342"/>
      <c r="G1" s="343" t="s">
        <v>221</v>
      </c>
    </row>
    <row r="2" spans="1:7" s="344" customFormat="1" ht="12.75">
      <c r="A2" s="341"/>
      <c r="B2" s="341"/>
      <c r="C2" s="342"/>
      <c r="D2" s="342"/>
      <c r="E2" s="342"/>
      <c r="F2" s="342"/>
      <c r="G2" s="343" t="s">
        <v>222</v>
      </c>
    </row>
    <row r="3" spans="1:7" s="344" customFormat="1" ht="12.75">
      <c r="A3" s="341"/>
      <c r="B3" s="341"/>
      <c r="C3" s="342"/>
      <c r="D3" s="342"/>
      <c r="E3" s="342"/>
      <c r="F3" s="342"/>
      <c r="G3" s="343" t="s">
        <v>223</v>
      </c>
    </row>
    <row r="4" spans="1:7" s="344" customFormat="1" ht="12.75">
      <c r="A4" s="341"/>
      <c r="B4" s="341"/>
      <c r="C4" s="342"/>
      <c r="D4" s="342"/>
      <c r="E4" s="342"/>
      <c r="F4" s="342"/>
      <c r="G4" s="343" t="s">
        <v>224</v>
      </c>
    </row>
    <row r="5" spans="1:7" s="344" customFormat="1" ht="12.75">
      <c r="A5" s="341"/>
      <c r="B5" s="316"/>
      <c r="C5" s="342"/>
      <c r="D5" s="342"/>
      <c r="E5" s="342"/>
      <c r="F5" s="342"/>
      <c r="G5" s="343" t="s">
        <v>225</v>
      </c>
    </row>
    <row r="6" spans="1:7" s="344" customFormat="1">
      <c r="A6" s="345"/>
      <c r="B6" s="318"/>
      <c r="C6" s="346"/>
      <c r="D6" s="346"/>
      <c r="E6" s="346"/>
      <c r="F6" s="347"/>
      <c r="G6" s="347"/>
    </row>
    <row r="7" spans="1:7" s="344" customFormat="1">
      <c r="A7" s="345"/>
      <c r="B7" s="318"/>
      <c r="C7" s="346"/>
      <c r="D7" s="346"/>
      <c r="E7" s="347"/>
      <c r="F7" s="347"/>
      <c r="G7" s="348" t="s">
        <v>226</v>
      </c>
    </row>
    <row r="8" spans="1:7" s="344" customFormat="1">
      <c r="A8" s="345"/>
      <c r="B8" s="318"/>
      <c r="C8" s="349"/>
      <c r="D8" s="347"/>
      <c r="E8" s="349"/>
      <c r="F8" s="346"/>
      <c r="G8" s="346"/>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344" customFormat="1" ht="15.75">
      <c r="A13" s="611"/>
      <c r="B13" s="611"/>
      <c r="C13" s="611"/>
      <c r="D13" s="611"/>
      <c r="E13" s="611"/>
      <c r="F13" s="611"/>
      <c r="G13" s="611"/>
    </row>
    <row r="14" spans="1:7" s="344" customFormat="1" ht="15.75">
      <c r="A14" s="786"/>
      <c r="B14" s="786"/>
      <c r="C14" s="786"/>
      <c r="D14" s="786"/>
      <c r="E14" s="786"/>
      <c r="F14" s="786"/>
      <c r="G14" s="786"/>
    </row>
    <row r="15" spans="1:7" s="644" customFormat="1" ht="19.5" customHeight="1">
      <c r="D15" s="990" t="s">
        <v>477</v>
      </c>
      <c r="E15" s="990"/>
      <c r="F15" s="990"/>
      <c r="G15" s="990"/>
    </row>
    <row r="16" spans="1:7" s="890" customFormat="1" ht="15.75">
      <c r="D16" s="991" t="s">
        <v>437</v>
      </c>
      <c r="E16" s="991"/>
      <c r="F16" s="991"/>
      <c r="G16" s="991"/>
    </row>
    <row r="17" spans="1:13" s="891" customFormat="1" ht="15.75">
      <c r="D17" s="992" t="s">
        <v>438</v>
      </c>
      <c r="E17" s="992"/>
      <c r="F17" s="992"/>
      <c r="G17" s="992"/>
    </row>
    <row r="18" spans="1:13" s="891" customFormat="1" ht="15.75">
      <c r="D18" s="993" t="s">
        <v>462</v>
      </c>
      <c r="E18" s="993"/>
      <c r="F18" s="993"/>
      <c r="G18" s="993"/>
    </row>
    <row r="19" spans="1:13" s="891" customFormat="1" ht="15.75">
      <c r="F19" s="891" t="s">
        <v>27</v>
      </c>
    </row>
    <row r="20" spans="1:13" s="787" customFormat="1" ht="15.75">
      <c r="F20" s="36"/>
    </row>
    <row r="21" spans="1:13" s="344" customFormat="1" ht="15.75">
      <c r="A21" s="786"/>
      <c r="B21" s="786"/>
      <c r="C21" s="786"/>
      <c r="D21" s="786"/>
      <c r="E21" s="786"/>
      <c r="F21" s="786"/>
      <c r="G21" s="786"/>
    </row>
    <row r="22" spans="1:13" s="643" customFormat="1" ht="15.75">
      <c r="A22" s="987" t="s">
        <v>2</v>
      </c>
      <c r="B22" s="987"/>
      <c r="C22" s="987"/>
      <c r="D22" s="987"/>
      <c r="E22" s="987"/>
      <c r="F22" s="987"/>
      <c r="G22" s="987"/>
      <c r="H22" s="745"/>
      <c r="I22" s="658"/>
    </row>
    <row r="23" spans="1:13" s="643" customFormat="1" ht="15.75">
      <c r="A23" s="988" t="s">
        <v>192</v>
      </c>
      <c r="B23" s="988"/>
      <c r="C23" s="988"/>
      <c r="D23" s="988"/>
      <c r="E23" s="988"/>
      <c r="F23" s="988"/>
      <c r="G23" s="988"/>
      <c r="H23" s="746"/>
      <c r="I23" s="658"/>
    </row>
    <row r="24" spans="1:13" s="643" customFormat="1" ht="15.75">
      <c r="A24" s="989"/>
      <c r="B24" s="989"/>
      <c r="C24" s="989"/>
      <c r="D24" s="989"/>
      <c r="E24" s="989"/>
      <c r="F24" s="989"/>
      <c r="G24" s="989"/>
      <c r="H24" s="747"/>
      <c r="I24" s="658"/>
    </row>
    <row r="25" spans="1:13" s="643" customFormat="1" ht="15" customHeight="1">
      <c r="A25" s="987" t="s">
        <v>28</v>
      </c>
      <c r="B25" s="987"/>
      <c r="C25" s="987"/>
      <c r="D25" s="987"/>
      <c r="E25" s="987"/>
      <c r="F25" s="987"/>
      <c r="G25" s="987"/>
      <c r="H25" s="745"/>
      <c r="I25" s="658"/>
    </row>
    <row r="26" spans="1:13" ht="18" customHeight="1">
      <c r="A26" s="636"/>
      <c r="B26" s="636"/>
      <c r="C26" s="659"/>
      <c r="D26" s="659"/>
      <c r="E26" s="659"/>
      <c r="F26" s="659"/>
      <c r="G26" s="659"/>
      <c r="H26" s="659"/>
      <c r="J26" s="638"/>
      <c r="K26" s="638"/>
      <c r="L26" s="638"/>
      <c r="M26" s="638"/>
    </row>
    <row r="27" spans="1:13" ht="49.5" customHeight="1">
      <c r="A27" s="986" t="s">
        <v>72</v>
      </c>
      <c r="B27" s="986"/>
      <c r="C27" s="986"/>
      <c r="D27" s="986"/>
      <c r="E27" s="986"/>
      <c r="F27" s="986"/>
      <c r="G27" s="986"/>
      <c r="H27" s="636"/>
      <c r="J27" s="638"/>
      <c r="K27" s="638"/>
      <c r="L27" s="638"/>
      <c r="M27" s="638"/>
    </row>
    <row r="28" spans="1:13" s="789" customFormat="1" ht="19.5" customHeight="1">
      <c r="A28" s="938" t="s">
        <v>480</v>
      </c>
      <c r="B28" s="938"/>
      <c r="C28" s="938"/>
      <c r="D28" s="938"/>
      <c r="E28" s="938"/>
      <c r="F28" s="938"/>
      <c r="G28" s="938"/>
    </row>
    <row r="29" spans="1:13" s="643" customFormat="1" ht="82.35" customHeight="1">
      <c r="A29" s="996" t="s">
        <v>135</v>
      </c>
      <c r="B29" s="996"/>
      <c r="C29" s="996"/>
      <c r="D29" s="996"/>
      <c r="E29" s="996"/>
      <c r="F29" s="996"/>
      <c r="G29" s="996"/>
      <c r="H29" s="640"/>
      <c r="I29" s="641"/>
      <c r="J29" s="642"/>
      <c r="K29" s="642"/>
      <c r="L29" s="642"/>
    </row>
    <row r="30" spans="1:13" s="645" customFormat="1" ht="17.25" customHeight="1">
      <c r="A30" s="644" t="s">
        <v>3</v>
      </c>
    </row>
    <row r="31" spans="1:13" s="645" customFormat="1" ht="15.75" customHeight="1">
      <c r="A31" s="997" t="s">
        <v>272</v>
      </c>
      <c r="B31" s="997"/>
      <c r="C31" s="997"/>
      <c r="D31" s="997"/>
      <c r="E31" s="997"/>
      <c r="F31" s="997"/>
      <c r="G31" s="997"/>
    </row>
    <row r="32" spans="1:13" s="645" customFormat="1" ht="30.75" customHeight="1">
      <c r="A32" s="998" t="s">
        <v>502</v>
      </c>
      <c r="B32" s="998"/>
      <c r="C32" s="998"/>
      <c r="D32" s="998"/>
      <c r="E32" s="998"/>
      <c r="F32" s="998"/>
      <c r="G32" s="998"/>
    </row>
    <row r="33" spans="1:12" s="645" customFormat="1" ht="16.7" customHeight="1">
      <c r="A33" s="644" t="s">
        <v>130</v>
      </c>
    </row>
    <row r="34" spans="1:12" s="645" customFormat="1" ht="15.75">
      <c r="A34" s="644" t="s">
        <v>131</v>
      </c>
    </row>
    <row r="35" spans="1:12" ht="26.45" customHeight="1">
      <c r="A35" s="1064" t="s">
        <v>147</v>
      </c>
      <c r="B35" s="1064"/>
      <c r="C35" s="1064"/>
      <c r="D35" s="1064"/>
      <c r="E35" s="1064"/>
      <c r="F35" s="1064"/>
      <c r="G35" s="1064"/>
      <c r="H35" s="636"/>
      <c r="I35" s="646"/>
      <c r="J35" s="647"/>
      <c r="K35" s="647"/>
      <c r="L35" s="647"/>
    </row>
    <row r="36" spans="1:12" s="645" customFormat="1" ht="21.95" customHeight="1">
      <c r="A36" s="995" t="s">
        <v>317</v>
      </c>
      <c r="B36" s="995"/>
      <c r="C36" s="995"/>
      <c r="D36" s="995"/>
      <c r="E36" s="995"/>
      <c r="F36" s="995"/>
      <c r="G36" s="995"/>
    </row>
    <row r="37" spans="1:12" s="133" customFormat="1" ht="20.25" customHeight="1">
      <c r="A37" s="999" t="s">
        <v>59</v>
      </c>
      <c r="B37" s="999"/>
      <c r="C37" s="999"/>
      <c r="D37" s="999" t="s">
        <v>7</v>
      </c>
      <c r="E37" s="999" t="s">
        <v>60</v>
      </c>
      <c r="F37" s="999"/>
      <c r="G37" s="999"/>
    </row>
    <row r="38" spans="1:12" s="133" customFormat="1" ht="19.5" customHeight="1">
      <c r="A38" s="999"/>
      <c r="B38" s="999"/>
      <c r="C38" s="999"/>
      <c r="D38" s="999"/>
      <c r="E38" s="606" t="s">
        <v>13</v>
      </c>
      <c r="F38" s="606" t="s">
        <v>14</v>
      </c>
      <c r="G38" s="606" t="s">
        <v>30</v>
      </c>
      <c r="H38" s="133" t="s">
        <v>243</v>
      </c>
      <c r="I38" s="133" t="s">
        <v>11</v>
      </c>
      <c r="J38" s="133">
        <v>2016</v>
      </c>
    </row>
    <row r="39" spans="1:12" s="133" customFormat="1" ht="32.25" customHeight="1">
      <c r="A39" s="1053" t="s">
        <v>376</v>
      </c>
      <c r="B39" s="1053"/>
      <c r="C39" s="1053"/>
      <c r="D39" s="606" t="s">
        <v>155</v>
      </c>
      <c r="E39" s="606">
        <v>110.5</v>
      </c>
      <c r="F39" s="512"/>
      <c r="G39" s="606"/>
      <c r="H39" s="133">
        <v>1404</v>
      </c>
      <c r="I39" s="133">
        <v>1129</v>
      </c>
      <c r="J39" s="133">
        <f>930</f>
        <v>930</v>
      </c>
    </row>
    <row r="40" spans="1:12" s="133" customFormat="1" ht="31.5">
      <c r="A40" s="1053" t="s">
        <v>148</v>
      </c>
      <c r="B40" s="1053"/>
      <c r="C40" s="1053"/>
      <c r="D40" s="606" t="s">
        <v>62</v>
      </c>
      <c r="E40" s="606" t="s">
        <v>256</v>
      </c>
      <c r="F40" s="512"/>
      <c r="G40" s="606"/>
      <c r="H40" s="133">
        <v>11758</v>
      </c>
      <c r="I40" s="133">
        <v>11245</v>
      </c>
      <c r="J40" s="133">
        <v>10440</v>
      </c>
    </row>
    <row r="41" spans="1:12" s="133" customFormat="1" ht="31.5">
      <c r="A41" s="1061" t="s">
        <v>189</v>
      </c>
      <c r="B41" s="1062"/>
      <c r="C41" s="1063"/>
      <c r="D41" s="606" t="s">
        <v>190</v>
      </c>
      <c r="E41" s="606">
        <v>9.9700000000000006</v>
      </c>
      <c r="F41" s="512"/>
      <c r="G41" s="606"/>
      <c r="H41" s="241">
        <f>H39/H40*100</f>
        <v>11.940806259567955</v>
      </c>
      <c r="I41" s="241">
        <f>I39/I40*100</f>
        <v>10.040017785682526</v>
      </c>
      <c r="J41" s="241">
        <f>J39/J40*100</f>
        <v>8.9080459770114953</v>
      </c>
      <c r="K41" s="241">
        <f>I41-0.2%</f>
        <v>10.038017785682525</v>
      </c>
      <c r="L41" s="241">
        <f>J41-0.2%</f>
        <v>8.9060459770114946</v>
      </c>
    </row>
    <row r="42" spans="1:12" s="133" customFormat="1" ht="30" customHeight="1">
      <c r="A42" s="1053" t="s">
        <v>82</v>
      </c>
      <c r="B42" s="1053"/>
      <c r="C42" s="1053"/>
      <c r="D42" s="606" t="s">
        <v>155</v>
      </c>
      <c r="E42" s="606">
        <v>4.3</v>
      </c>
      <c r="F42" s="512"/>
      <c r="G42" s="606"/>
      <c r="I42" s="133">
        <f>I41-H41</f>
        <v>-1.900788473885429</v>
      </c>
      <c r="J42" s="133">
        <f>J41-I41</f>
        <v>-1.1319718086710306</v>
      </c>
    </row>
    <row r="43" spans="1:12" s="133" customFormat="1" ht="30" customHeight="1">
      <c r="A43" s="1053" t="s">
        <v>377</v>
      </c>
      <c r="B43" s="1053"/>
      <c r="C43" s="1053"/>
      <c r="D43" s="606" t="s">
        <v>155</v>
      </c>
      <c r="E43" s="606">
        <v>1.61</v>
      </c>
      <c r="F43" s="512"/>
      <c r="G43" s="606"/>
      <c r="H43" s="133">
        <v>2013</v>
      </c>
      <c r="I43" s="604">
        <v>2014</v>
      </c>
      <c r="J43" s="604">
        <v>2015</v>
      </c>
    </row>
    <row r="44" spans="1:12" ht="129" customHeight="1">
      <c r="A44" s="1012" t="s">
        <v>448</v>
      </c>
      <c r="B44" s="1012"/>
      <c r="C44" s="1012"/>
      <c r="D44" s="1012"/>
      <c r="E44" s="1012"/>
      <c r="F44" s="1012"/>
      <c r="G44" s="1012"/>
      <c r="H44" s="133">
        <v>8.0399999999999991</v>
      </c>
      <c r="I44" s="604">
        <v>5.84</v>
      </c>
      <c r="J44" s="604" t="s">
        <v>449</v>
      </c>
      <c r="K44" s="639">
        <f>J44-0.2%</f>
        <v>1.6180000000000001</v>
      </c>
    </row>
    <row r="45" spans="1:12" ht="18.75" customHeight="1">
      <c r="A45" s="1005" t="s">
        <v>5</v>
      </c>
      <c r="B45" s="1005"/>
      <c r="C45" s="1005"/>
      <c r="D45" s="1005"/>
      <c r="E45" s="1005"/>
      <c r="F45" s="1005"/>
      <c r="G45" s="1005"/>
      <c r="H45" s="637"/>
      <c r="I45" s="639"/>
    </row>
    <row r="46" spans="1:12" ht="30.95" customHeight="1">
      <c r="A46" s="1006" t="s">
        <v>6</v>
      </c>
      <c r="B46" s="1006" t="s">
        <v>7</v>
      </c>
      <c r="C46" s="648" t="s">
        <v>8</v>
      </c>
      <c r="D46" s="648" t="s">
        <v>9</v>
      </c>
      <c r="E46" s="1009" t="s">
        <v>10</v>
      </c>
      <c r="F46" s="1010"/>
      <c r="G46" s="1011"/>
      <c r="H46" s="637"/>
      <c r="I46" s="639"/>
    </row>
    <row r="47" spans="1:12" ht="17.25" customHeight="1">
      <c r="A47" s="1007"/>
      <c r="B47" s="1008"/>
      <c r="C47" s="649" t="s">
        <v>11</v>
      </c>
      <c r="D47" s="649" t="s">
        <v>12</v>
      </c>
      <c r="E47" s="649" t="s">
        <v>13</v>
      </c>
      <c r="F47" s="649" t="s">
        <v>14</v>
      </c>
      <c r="G47" s="649" t="s">
        <v>30</v>
      </c>
      <c r="H47" s="637"/>
      <c r="I47" s="639"/>
    </row>
    <row r="48" spans="1:12" ht="33" customHeight="1">
      <c r="A48" s="650" t="s">
        <v>15</v>
      </c>
      <c r="B48" s="648" t="s">
        <v>16</v>
      </c>
      <c r="C48" s="651">
        <f>C109</f>
        <v>169661.9</v>
      </c>
      <c r="D48" s="651">
        <f t="shared" ref="D48:G48" si="0">D109</f>
        <v>429860.8</v>
      </c>
      <c r="E48" s="651">
        <f t="shared" si="0"/>
        <v>3849724</v>
      </c>
      <c r="F48" s="651">
        <f t="shared" si="0"/>
        <v>0</v>
      </c>
      <c r="G48" s="651">
        <f t="shared" si="0"/>
        <v>0</v>
      </c>
      <c r="H48" s="637"/>
      <c r="I48" s="639"/>
    </row>
    <row r="49" spans="1:13" ht="21.75" customHeight="1">
      <c r="A49" s="650" t="s">
        <v>17</v>
      </c>
      <c r="B49" s="648" t="s">
        <v>16</v>
      </c>
      <c r="C49" s="651">
        <f>C127</f>
        <v>3307861.1</v>
      </c>
      <c r="D49" s="651">
        <f t="shared" ref="D49:G49" si="1">D127</f>
        <v>3394402</v>
      </c>
      <c r="E49" s="651">
        <f t="shared" si="1"/>
        <v>68918.600000000006</v>
      </c>
      <c r="F49" s="651">
        <f t="shared" si="1"/>
        <v>65296</v>
      </c>
      <c r="G49" s="651">
        <f t="shared" si="1"/>
        <v>65660</v>
      </c>
      <c r="H49" s="637"/>
      <c r="I49" s="639"/>
    </row>
    <row r="50" spans="1:13" ht="27.75" customHeight="1">
      <c r="A50" s="652" t="s">
        <v>18</v>
      </c>
      <c r="B50" s="653" t="s">
        <v>16</v>
      </c>
      <c r="C50" s="654">
        <f>C48+C49</f>
        <v>3477523</v>
      </c>
      <c r="D50" s="654">
        <f>D48+D49</f>
        <v>3824262.8</v>
      </c>
      <c r="E50" s="654">
        <f>E48+E49</f>
        <v>3918642.6</v>
      </c>
      <c r="F50" s="654">
        <f>F48+F49</f>
        <v>65296</v>
      </c>
      <c r="G50" s="654">
        <f>G48+G49</f>
        <v>65660</v>
      </c>
      <c r="H50" s="655"/>
      <c r="I50" s="638"/>
      <c r="J50" s="638"/>
      <c r="K50" s="638"/>
      <c r="L50" s="638"/>
    </row>
    <row r="51" spans="1:13" s="643" customFormat="1" ht="30.6" customHeight="1">
      <c r="A51" s="986" t="s">
        <v>19</v>
      </c>
      <c r="B51" s="986"/>
      <c r="C51" s="986"/>
      <c r="D51" s="986"/>
      <c r="E51" s="986"/>
      <c r="F51" s="986"/>
      <c r="G51" s="986"/>
      <c r="H51" s="986"/>
      <c r="I51" s="658"/>
      <c r="J51" s="659"/>
      <c r="K51" s="659"/>
      <c r="L51" s="659"/>
      <c r="M51" s="659"/>
    </row>
    <row r="52" spans="1:13" s="645" customFormat="1" ht="17.25" customHeight="1">
      <c r="A52" s="644" t="s">
        <v>20</v>
      </c>
    </row>
    <row r="53" spans="1:13" s="645" customFormat="1" ht="30.75" customHeight="1">
      <c r="A53" s="998" t="s">
        <v>502</v>
      </c>
      <c r="B53" s="998"/>
      <c r="C53" s="998"/>
      <c r="D53" s="998"/>
      <c r="E53" s="998"/>
      <c r="F53" s="998"/>
      <c r="G53" s="998"/>
    </row>
    <row r="54" spans="1:13" s="645" customFormat="1" ht="21.75" customHeight="1">
      <c r="A54" s="644" t="s">
        <v>131</v>
      </c>
      <c r="B54" s="660"/>
      <c r="C54" s="660"/>
      <c r="D54" s="660"/>
      <c r="E54" s="660"/>
      <c r="F54" s="660"/>
      <c r="G54" s="660"/>
    </row>
    <row r="55" spans="1:13" ht="128.25" customHeight="1">
      <c r="A55" s="1012" t="s">
        <v>450</v>
      </c>
      <c r="B55" s="1012"/>
      <c r="C55" s="1012"/>
      <c r="D55" s="1012"/>
      <c r="E55" s="1012"/>
      <c r="F55" s="1012"/>
      <c r="G55" s="1012"/>
      <c r="H55" s="636"/>
    </row>
    <row r="56" spans="1:13" ht="25.5">
      <c r="A56" s="1013" t="s">
        <v>21</v>
      </c>
      <c r="B56" s="1003" t="s">
        <v>7</v>
      </c>
      <c r="C56" s="661" t="s">
        <v>8</v>
      </c>
      <c r="D56" s="661" t="s">
        <v>9</v>
      </c>
      <c r="E56" s="1003" t="s">
        <v>10</v>
      </c>
      <c r="F56" s="1003"/>
      <c r="G56" s="1003"/>
      <c r="H56" s="662"/>
      <c r="I56" s="639"/>
    </row>
    <row r="57" spans="1:13" ht="14.25" customHeight="1">
      <c r="A57" s="1013"/>
      <c r="B57" s="1003"/>
      <c r="C57" s="648" t="s">
        <v>11</v>
      </c>
      <c r="D57" s="648" t="s">
        <v>12</v>
      </c>
      <c r="E57" s="648" t="s">
        <v>13</v>
      </c>
      <c r="F57" s="648" t="s">
        <v>14</v>
      </c>
      <c r="G57" s="648" t="s">
        <v>30</v>
      </c>
      <c r="H57" s="662"/>
      <c r="I57" s="639"/>
    </row>
    <row r="58" spans="1:13" ht="15.75">
      <c r="A58" s="748" t="s">
        <v>75</v>
      </c>
      <c r="B58" s="749" t="s">
        <v>36</v>
      </c>
      <c r="C58" s="750"/>
      <c r="D58" s="750"/>
      <c r="E58" s="906">
        <v>1519</v>
      </c>
      <c r="F58" s="750"/>
      <c r="G58" s="750"/>
      <c r="H58" s="662"/>
      <c r="I58" s="639"/>
    </row>
    <row r="59" spans="1:13" s="755" customFormat="1" ht="15.75" hidden="1">
      <c r="A59" s="751" t="s">
        <v>199</v>
      </c>
      <c r="B59" s="752"/>
      <c r="C59" s="753"/>
      <c r="D59" s="753"/>
      <c r="E59" s="907">
        <v>532</v>
      </c>
      <c r="F59" s="753"/>
      <c r="G59" s="753"/>
      <c r="H59" s="754"/>
    </row>
    <row r="60" spans="1:13" s="755" customFormat="1" ht="15.75" hidden="1">
      <c r="A60" s="751" t="s">
        <v>200</v>
      </c>
      <c r="B60" s="752"/>
      <c r="C60" s="753"/>
      <c r="D60" s="753"/>
      <c r="E60" s="907">
        <v>35</v>
      </c>
      <c r="F60" s="753"/>
      <c r="G60" s="753"/>
      <c r="H60" s="754"/>
    </row>
    <row r="61" spans="1:13" s="755" customFormat="1" ht="15.75" hidden="1">
      <c r="A61" s="751" t="s">
        <v>196</v>
      </c>
      <c r="B61" s="752"/>
      <c r="C61" s="753"/>
      <c r="D61" s="753"/>
      <c r="E61" s="907">
        <f>585-76</f>
        <v>509</v>
      </c>
      <c r="F61" s="753"/>
      <c r="G61" s="753"/>
      <c r="H61" s="754"/>
    </row>
    <row r="62" spans="1:13" s="755" customFormat="1" ht="15.75" hidden="1">
      <c r="A62" s="751" t="s">
        <v>197</v>
      </c>
      <c r="B62" s="752"/>
      <c r="C62" s="753"/>
      <c r="D62" s="753"/>
      <c r="E62" s="907">
        <v>227</v>
      </c>
      <c r="F62" s="753"/>
      <c r="G62" s="753"/>
      <c r="H62" s="754"/>
    </row>
    <row r="63" spans="1:13" s="755" customFormat="1" ht="15.75" hidden="1">
      <c r="A63" s="751" t="s">
        <v>198</v>
      </c>
      <c r="B63" s="752"/>
      <c r="C63" s="753"/>
      <c r="D63" s="753"/>
      <c r="E63" s="907">
        <f>180+30</f>
        <v>210</v>
      </c>
      <c r="F63" s="753"/>
      <c r="G63" s="753"/>
      <c r="H63" s="754"/>
    </row>
    <row r="64" spans="1:13" s="755" customFormat="1" ht="15.75" hidden="1">
      <c r="A64" s="751" t="s">
        <v>201</v>
      </c>
      <c r="B64" s="752"/>
      <c r="C64" s="753"/>
      <c r="D64" s="753"/>
      <c r="E64" s="907">
        <v>20</v>
      </c>
      <c r="F64" s="753"/>
      <c r="G64" s="753"/>
      <c r="H64" s="754"/>
    </row>
    <row r="65" spans="1:9" ht="18.75" customHeight="1">
      <c r="A65" s="748" t="s">
        <v>31</v>
      </c>
      <c r="B65" s="749" t="s">
        <v>36</v>
      </c>
      <c r="C65" s="750"/>
      <c r="D65" s="750"/>
      <c r="E65" s="906">
        <v>492735</v>
      </c>
      <c r="F65" s="750"/>
      <c r="G65" s="750"/>
      <c r="H65" s="662"/>
      <c r="I65" s="639"/>
    </row>
    <row r="66" spans="1:9" s="755" customFormat="1" ht="15.75" hidden="1">
      <c r="A66" s="751" t="s">
        <v>199</v>
      </c>
      <c r="B66" s="752"/>
      <c r="C66" s="753"/>
      <c r="D66" s="753"/>
      <c r="E66" s="907">
        <v>186726</v>
      </c>
      <c r="F66" s="753"/>
      <c r="G66" s="753"/>
      <c r="H66" s="754"/>
    </row>
    <row r="67" spans="1:9" s="755" customFormat="1" ht="15.75" hidden="1">
      <c r="A67" s="751" t="s">
        <v>200</v>
      </c>
      <c r="B67" s="752"/>
      <c r="C67" s="753"/>
      <c r="D67" s="753"/>
      <c r="E67" s="907">
        <v>8824</v>
      </c>
      <c r="F67" s="753"/>
      <c r="G67" s="753"/>
      <c r="H67" s="754"/>
    </row>
    <row r="68" spans="1:9" s="755" customFormat="1" ht="15.75" hidden="1">
      <c r="A68" s="751" t="s">
        <v>196</v>
      </c>
      <c r="B68" s="752"/>
      <c r="C68" s="753"/>
      <c r="D68" s="753"/>
      <c r="E68" s="907">
        <v>168093</v>
      </c>
      <c r="F68" s="753"/>
      <c r="G68" s="753"/>
      <c r="H68" s="754"/>
    </row>
    <row r="69" spans="1:9" s="755" customFormat="1" ht="15.75" hidden="1">
      <c r="A69" s="751" t="s">
        <v>197</v>
      </c>
      <c r="B69" s="752"/>
      <c r="C69" s="753"/>
      <c r="D69" s="753"/>
      <c r="E69" s="907">
        <v>70042</v>
      </c>
      <c r="F69" s="753"/>
      <c r="G69" s="753"/>
      <c r="H69" s="754"/>
    </row>
    <row r="70" spans="1:9" s="755" customFormat="1" ht="15.75" hidden="1">
      <c r="A70" s="751" t="s">
        <v>198</v>
      </c>
      <c r="B70" s="752"/>
      <c r="C70" s="753"/>
      <c r="D70" s="753"/>
      <c r="E70" s="907">
        <v>59311</v>
      </c>
      <c r="F70" s="753"/>
      <c r="G70" s="753"/>
      <c r="H70" s="754"/>
    </row>
    <row r="71" spans="1:9" s="755" customFormat="1" ht="15.75" hidden="1">
      <c r="A71" s="751" t="s">
        <v>201</v>
      </c>
      <c r="B71" s="752"/>
      <c r="C71" s="753"/>
      <c r="D71" s="753"/>
      <c r="E71" s="907"/>
      <c r="F71" s="753"/>
      <c r="G71" s="753"/>
      <c r="H71" s="754"/>
    </row>
    <row r="72" spans="1:9" ht="30">
      <c r="A72" s="748" t="s">
        <v>32</v>
      </c>
      <c r="B72" s="749" t="s">
        <v>36</v>
      </c>
      <c r="C72" s="750"/>
      <c r="D72" s="750"/>
      <c r="E72" s="906">
        <v>14017</v>
      </c>
      <c r="F72" s="750"/>
      <c r="G72" s="750"/>
      <c r="H72" s="662"/>
      <c r="I72" s="639"/>
    </row>
    <row r="73" spans="1:9" s="755" customFormat="1" ht="15.75" hidden="1">
      <c r="A73" s="751" t="s">
        <v>199</v>
      </c>
      <c r="B73" s="752"/>
      <c r="C73" s="753"/>
      <c r="D73" s="753"/>
      <c r="E73" s="907">
        <v>1790</v>
      </c>
      <c r="F73" s="753"/>
      <c r="G73" s="753"/>
      <c r="H73" s="754"/>
    </row>
    <row r="74" spans="1:9" s="755" customFormat="1" ht="15.75" hidden="1">
      <c r="A74" s="751" t="s">
        <v>200</v>
      </c>
      <c r="B74" s="752"/>
      <c r="C74" s="753"/>
      <c r="D74" s="753"/>
      <c r="E74" s="907">
        <v>76</v>
      </c>
      <c r="F74" s="753"/>
      <c r="G74" s="753"/>
      <c r="H74" s="754"/>
    </row>
    <row r="75" spans="1:9" s="755" customFormat="1" ht="15.75" hidden="1">
      <c r="A75" s="751" t="s">
        <v>196</v>
      </c>
      <c r="B75" s="752"/>
      <c r="C75" s="753"/>
      <c r="D75" s="753"/>
      <c r="E75" s="907">
        <v>2949</v>
      </c>
      <c r="F75" s="753"/>
      <c r="G75" s="753"/>
      <c r="H75" s="754"/>
    </row>
    <row r="76" spans="1:9" s="755" customFormat="1" ht="15.75" hidden="1">
      <c r="A76" s="751" t="s">
        <v>197</v>
      </c>
      <c r="B76" s="752"/>
      <c r="C76" s="753"/>
      <c r="D76" s="753"/>
      <c r="E76" s="907">
        <v>8343</v>
      </c>
      <c r="F76" s="753"/>
      <c r="G76" s="753"/>
      <c r="H76" s="754"/>
    </row>
    <row r="77" spans="1:9" s="755" customFormat="1" ht="15.75" hidden="1">
      <c r="A77" s="751" t="s">
        <v>198</v>
      </c>
      <c r="B77" s="752"/>
      <c r="C77" s="753"/>
      <c r="D77" s="753"/>
      <c r="E77" s="907">
        <v>657</v>
      </c>
      <c r="F77" s="753"/>
      <c r="G77" s="753"/>
      <c r="H77" s="754"/>
    </row>
    <row r="78" spans="1:9" s="755" customFormat="1" ht="15.75" hidden="1">
      <c r="A78" s="751" t="s">
        <v>201</v>
      </c>
      <c r="B78" s="752"/>
      <c r="C78" s="753"/>
      <c r="D78" s="753"/>
      <c r="E78" s="907"/>
      <c r="F78" s="753"/>
      <c r="G78" s="753"/>
      <c r="H78" s="754"/>
    </row>
    <row r="79" spans="1:9" ht="30">
      <c r="A79" s="748" t="s">
        <v>33</v>
      </c>
      <c r="B79" s="749" t="s">
        <v>36</v>
      </c>
      <c r="C79" s="750"/>
      <c r="D79" s="750"/>
      <c r="E79" s="906">
        <f t="shared" ref="E79" si="2">SUM(E80:E85)</f>
        <v>30206</v>
      </c>
      <c r="F79" s="750"/>
      <c r="G79" s="750"/>
      <c r="H79" s="662" t="s">
        <v>505</v>
      </c>
      <c r="I79" s="639"/>
    </row>
    <row r="80" spans="1:9" s="755" customFormat="1" ht="15.75" hidden="1">
      <c r="A80" s="751" t="s">
        <v>199</v>
      </c>
      <c r="B80" s="752"/>
      <c r="C80" s="753"/>
      <c r="D80" s="753"/>
      <c r="E80" s="907">
        <v>25150</v>
      </c>
      <c r="F80" s="753"/>
      <c r="G80" s="753"/>
      <c r="H80" s="754"/>
    </row>
    <row r="81" spans="1:9" s="755" customFormat="1" ht="15.75" hidden="1">
      <c r="A81" s="751" t="s">
        <v>200</v>
      </c>
      <c r="B81" s="752"/>
      <c r="C81" s="753"/>
      <c r="D81" s="753"/>
      <c r="E81" s="907"/>
      <c r="F81" s="753"/>
      <c r="G81" s="753"/>
      <c r="H81" s="754"/>
    </row>
    <row r="82" spans="1:9" s="755" customFormat="1" ht="15.75" hidden="1">
      <c r="A82" s="751" t="s">
        <v>196</v>
      </c>
      <c r="B82" s="752"/>
      <c r="C82" s="753"/>
      <c r="D82" s="753"/>
      <c r="E82" s="907"/>
      <c r="F82" s="753"/>
      <c r="G82" s="753"/>
      <c r="H82" s="754"/>
    </row>
    <row r="83" spans="1:9" s="755" customFormat="1" ht="15.75" hidden="1">
      <c r="A83" s="751" t="s">
        <v>197</v>
      </c>
      <c r="B83" s="752"/>
      <c r="C83" s="753"/>
      <c r="D83" s="753"/>
      <c r="E83" s="907"/>
      <c r="F83" s="753"/>
      <c r="G83" s="753"/>
      <c r="H83" s="754"/>
    </row>
    <row r="84" spans="1:9" s="755" customFormat="1" ht="15.75" hidden="1">
      <c r="A84" s="751" t="s">
        <v>198</v>
      </c>
      <c r="B84" s="752"/>
      <c r="C84" s="753"/>
      <c r="D84" s="753"/>
      <c r="E84" s="907"/>
      <c r="F84" s="753"/>
      <c r="G84" s="753"/>
      <c r="H84" s="754"/>
    </row>
    <row r="85" spans="1:9" s="755" customFormat="1" ht="15.75" hidden="1">
      <c r="A85" s="751" t="s">
        <v>201</v>
      </c>
      <c r="B85" s="752"/>
      <c r="C85" s="753"/>
      <c r="D85" s="753"/>
      <c r="E85" s="907">
        <v>5056</v>
      </c>
      <c r="F85" s="753"/>
      <c r="G85" s="753"/>
      <c r="H85" s="754"/>
    </row>
    <row r="86" spans="1:9" ht="31.5" customHeight="1">
      <c r="A86" s="748" t="s">
        <v>34</v>
      </c>
      <c r="B86" s="749" t="s">
        <v>36</v>
      </c>
      <c r="C86" s="750"/>
      <c r="D86" s="750"/>
      <c r="E86" s="906">
        <f t="shared" ref="E86" si="3">SUM(E87:E92)</f>
        <v>5241</v>
      </c>
      <c r="F86" s="750"/>
      <c r="G86" s="750"/>
      <c r="H86" s="662"/>
      <c r="I86" s="639"/>
    </row>
    <row r="87" spans="1:9" s="755" customFormat="1" ht="15.75" hidden="1">
      <c r="A87" s="751" t="s">
        <v>199</v>
      </c>
      <c r="B87" s="752"/>
      <c r="C87" s="753"/>
      <c r="D87" s="753"/>
      <c r="E87" s="907">
        <v>185</v>
      </c>
      <c r="F87" s="753"/>
      <c r="G87" s="753"/>
      <c r="H87" s="754"/>
    </row>
    <row r="88" spans="1:9" s="755" customFormat="1" ht="15.75" hidden="1">
      <c r="A88" s="751" t="s">
        <v>200</v>
      </c>
      <c r="B88" s="752"/>
      <c r="C88" s="753"/>
      <c r="D88" s="753"/>
      <c r="E88" s="907"/>
      <c r="F88" s="753"/>
      <c r="G88" s="753"/>
      <c r="H88" s="754"/>
    </row>
    <row r="89" spans="1:9" s="755" customFormat="1" ht="15.75" hidden="1">
      <c r="A89" s="751" t="s">
        <v>196</v>
      </c>
      <c r="B89" s="752"/>
      <c r="C89" s="753"/>
      <c r="D89" s="753"/>
      <c r="E89" s="907"/>
      <c r="F89" s="753"/>
      <c r="G89" s="753"/>
      <c r="H89" s="754"/>
    </row>
    <row r="90" spans="1:9" s="755" customFormat="1" ht="15.75" hidden="1">
      <c r="A90" s="751" t="s">
        <v>197</v>
      </c>
      <c r="B90" s="752"/>
      <c r="C90" s="753"/>
      <c r="D90" s="753"/>
      <c r="E90" s="907"/>
      <c r="F90" s="753"/>
      <c r="G90" s="753"/>
      <c r="H90" s="754"/>
    </row>
    <row r="91" spans="1:9" s="755" customFormat="1" ht="15.75" hidden="1">
      <c r="A91" s="751" t="s">
        <v>198</v>
      </c>
      <c r="B91" s="752"/>
      <c r="C91" s="753"/>
      <c r="D91" s="753"/>
      <c r="E91" s="907"/>
      <c r="F91" s="753"/>
      <c r="G91" s="753"/>
      <c r="H91" s="754"/>
    </row>
    <row r="92" spans="1:9" s="755" customFormat="1" ht="15.75" hidden="1">
      <c r="A92" s="751" t="s">
        <v>201</v>
      </c>
      <c r="B92" s="752"/>
      <c r="C92" s="753"/>
      <c r="D92" s="753"/>
      <c r="E92" s="907">
        <v>5056</v>
      </c>
      <c r="F92" s="753"/>
      <c r="G92" s="753"/>
      <c r="H92" s="754"/>
    </row>
    <row r="93" spans="1:9" ht="31.5" customHeight="1">
      <c r="A93" s="748" t="s">
        <v>35</v>
      </c>
      <c r="B93" s="749" t="s">
        <v>36</v>
      </c>
      <c r="C93" s="750"/>
      <c r="D93" s="750"/>
      <c r="E93" s="906">
        <f>SUM(E94:E99)</f>
        <v>124490</v>
      </c>
      <c r="F93" s="750"/>
      <c r="G93" s="750"/>
      <c r="H93" s="662"/>
      <c r="I93" s="639"/>
    </row>
    <row r="94" spans="1:9" s="755" customFormat="1" ht="15.75" hidden="1">
      <c r="A94" s="751" t="s">
        <v>199</v>
      </c>
      <c r="B94" s="752"/>
      <c r="C94" s="753">
        <v>17173</v>
      </c>
      <c r="D94" s="753">
        <v>14460</v>
      </c>
      <c r="E94" s="907">
        <v>46710</v>
      </c>
      <c r="F94" s="753"/>
      <c r="G94" s="753"/>
      <c r="H94" s="754"/>
    </row>
    <row r="95" spans="1:9" s="755" customFormat="1" ht="15.75" hidden="1">
      <c r="A95" s="751" t="s">
        <v>200</v>
      </c>
      <c r="B95" s="752"/>
      <c r="C95" s="753"/>
      <c r="D95" s="753"/>
      <c r="E95" s="907"/>
      <c r="F95" s="753"/>
      <c r="G95" s="753"/>
      <c r="H95" s="754"/>
    </row>
    <row r="96" spans="1:9" s="755" customFormat="1" ht="15.75" hidden="1">
      <c r="A96" s="751" t="s">
        <v>196</v>
      </c>
      <c r="B96" s="752"/>
      <c r="C96" s="753">
        <v>36000</v>
      </c>
      <c r="D96" s="753">
        <v>36000</v>
      </c>
      <c r="E96" s="907">
        <v>36000</v>
      </c>
      <c r="F96" s="753"/>
      <c r="G96" s="753"/>
      <c r="H96" s="754"/>
    </row>
    <row r="97" spans="1:13" s="755" customFormat="1" ht="15.75" hidden="1">
      <c r="A97" s="751" t="s">
        <v>197</v>
      </c>
      <c r="B97" s="752"/>
      <c r="C97" s="753"/>
      <c r="D97" s="753"/>
      <c r="E97" s="907"/>
      <c r="F97" s="753"/>
      <c r="G97" s="753"/>
      <c r="H97" s="754"/>
    </row>
    <row r="98" spans="1:13" s="755" customFormat="1" ht="15.75" hidden="1">
      <c r="A98" s="751" t="s">
        <v>198</v>
      </c>
      <c r="B98" s="752"/>
      <c r="C98" s="753"/>
      <c r="D98" s="753"/>
      <c r="E98" s="907">
        <v>41780</v>
      </c>
      <c r="F98" s="753"/>
      <c r="G98" s="753"/>
      <c r="H98" s="754"/>
    </row>
    <row r="99" spans="1:13" s="755" customFormat="1" ht="15.75" hidden="1">
      <c r="A99" s="751" t="s">
        <v>201</v>
      </c>
      <c r="B99" s="752"/>
      <c r="C99" s="753"/>
      <c r="D99" s="753"/>
      <c r="E99" s="907"/>
      <c r="F99" s="753"/>
      <c r="G99" s="753"/>
      <c r="H99" s="754"/>
    </row>
    <row r="100" spans="1:13" s="243" customFormat="1" ht="32.25" customHeight="1">
      <c r="A100" s="748" t="s">
        <v>108</v>
      </c>
      <c r="B100" s="749" t="s">
        <v>87</v>
      </c>
      <c r="C100" s="750">
        <v>1</v>
      </c>
      <c r="D100" s="750">
        <v>1</v>
      </c>
      <c r="E100" s="906">
        <v>2</v>
      </c>
      <c r="F100" s="750"/>
      <c r="G100" s="750"/>
      <c r="H100" s="242"/>
    </row>
    <row r="101" spans="1:13" s="243" customFormat="1" ht="32.25" customHeight="1">
      <c r="A101" s="748" t="s">
        <v>109</v>
      </c>
      <c r="B101" s="749" t="s">
        <v>87</v>
      </c>
      <c r="C101" s="750">
        <v>39</v>
      </c>
      <c r="D101" s="750">
        <v>39</v>
      </c>
      <c r="E101" s="906">
        <v>26</v>
      </c>
      <c r="F101" s="750"/>
      <c r="G101" s="750"/>
      <c r="H101" s="242"/>
    </row>
    <row r="102" spans="1:13" ht="12" customHeight="1">
      <c r="A102" s="663"/>
      <c r="B102" s="664"/>
      <c r="C102" s="665"/>
      <c r="D102" s="665"/>
      <c r="E102" s="665"/>
      <c r="F102" s="665"/>
      <c r="G102" s="665"/>
      <c r="H102" s="662"/>
      <c r="I102" s="639"/>
    </row>
    <row r="103" spans="1:13" s="236" customFormat="1" ht="21.75" customHeight="1">
      <c r="A103" s="1065" t="s">
        <v>22</v>
      </c>
      <c r="B103" s="1065" t="s">
        <v>7</v>
      </c>
      <c r="C103" s="1065" t="s">
        <v>281</v>
      </c>
      <c r="D103" s="1065" t="s">
        <v>282</v>
      </c>
      <c r="E103" s="1065" t="s">
        <v>60</v>
      </c>
      <c r="F103" s="1065"/>
      <c r="G103" s="1065"/>
      <c r="H103" s="235"/>
    </row>
    <row r="104" spans="1:13" s="236" customFormat="1" ht="20.25" customHeight="1">
      <c r="A104" s="1065"/>
      <c r="B104" s="1065"/>
      <c r="C104" s="1065"/>
      <c r="D104" s="1065"/>
      <c r="E104" s="609" t="s">
        <v>13</v>
      </c>
      <c r="F104" s="609" t="s">
        <v>14</v>
      </c>
      <c r="G104" s="609" t="s">
        <v>30</v>
      </c>
      <c r="H104" s="235"/>
    </row>
    <row r="105" spans="1:13" s="236" customFormat="1" ht="35.25" customHeight="1">
      <c r="A105" s="244" t="s">
        <v>206</v>
      </c>
      <c r="B105" s="609" t="s">
        <v>16</v>
      </c>
      <c r="C105" s="238">
        <v>169661.9</v>
      </c>
      <c r="D105" s="238">
        <f>D106+D107+D108</f>
        <v>429860.8</v>
      </c>
      <c r="E105" s="908">
        <f>3793790+50547+15164-9777</f>
        <v>3849724</v>
      </c>
      <c r="F105" s="238"/>
      <c r="G105" s="238"/>
      <c r="H105" s="905" t="s">
        <v>504</v>
      </c>
    </row>
    <row r="106" spans="1:13" s="236" customFormat="1" ht="31.5">
      <c r="A106" s="244" t="s">
        <v>276</v>
      </c>
      <c r="B106" s="609" t="s">
        <v>16</v>
      </c>
      <c r="C106" s="238"/>
      <c r="D106" s="238">
        <f>84983-29047</f>
        <v>55936</v>
      </c>
      <c r="E106" s="238"/>
      <c r="F106" s="238"/>
      <c r="G106" s="238"/>
      <c r="H106" s="235"/>
    </row>
    <row r="107" spans="1:13" s="236" customFormat="1" ht="15.75">
      <c r="A107" s="244" t="s">
        <v>219</v>
      </c>
      <c r="B107" s="609" t="s">
        <v>16</v>
      </c>
      <c r="C107" s="238"/>
      <c r="D107" s="238">
        <f>326435-12079.2-21618</f>
        <v>292737.8</v>
      </c>
      <c r="E107" s="238"/>
      <c r="F107" s="238"/>
      <c r="G107" s="238"/>
      <c r="H107" s="245">
        <f>D107-E107</f>
        <v>292737.8</v>
      </c>
    </row>
    <row r="108" spans="1:13" s="236" customFormat="1" ht="15.75">
      <c r="A108" s="244" t="s">
        <v>472</v>
      </c>
      <c r="B108" s="609" t="s">
        <v>16</v>
      </c>
      <c r="C108" s="238">
        <v>99128.9</v>
      </c>
      <c r="D108" s="238">
        <f>64499+2519+14212-43</f>
        <v>81187</v>
      </c>
      <c r="E108" s="908">
        <f>3793790+50547+15164-9777</f>
        <v>3849724</v>
      </c>
      <c r="F108" s="238"/>
      <c r="G108" s="238"/>
      <c r="H108" s="235"/>
    </row>
    <row r="109" spans="1:13" s="236" customFormat="1" ht="31.5">
      <c r="A109" s="246" t="s">
        <v>23</v>
      </c>
      <c r="B109" s="247" t="s">
        <v>16</v>
      </c>
      <c r="C109" s="248">
        <f>C105</f>
        <v>169661.9</v>
      </c>
      <c r="D109" s="248">
        <f>D105</f>
        <v>429860.8</v>
      </c>
      <c r="E109" s="909">
        <f>E105</f>
        <v>3849724</v>
      </c>
      <c r="F109" s="248">
        <f>F105</f>
        <v>0</v>
      </c>
      <c r="G109" s="248"/>
      <c r="H109" s="235"/>
      <c r="J109" s="249"/>
      <c r="K109" s="249"/>
      <c r="L109" s="249"/>
    </row>
    <row r="110" spans="1:13" s="236" customFormat="1" ht="3" customHeight="1">
      <c r="A110" s="610"/>
      <c r="B110" s="610"/>
      <c r="C110" s="251"/>
      <c r="D110" s="252"/>
      <c r="E110" s="252"/>
      <c r="F110" s="252"/>
      <c r="G110" s="252"/>
      <c r="H110" s="252"/>
      <c r="I110" s="235"/>
      <c r="K110" s="249"/>
      <c r="L110" s="249"/>
      <c r="M110" s="249"/>
    </row>
    <row r="111" spans="1:13" s="236" customFormat="1" ht="15.75" customHeight="1">
      <c r="A111" s="1066" t="s">
        <v>285</v>
      </c>
      <c r="B111" s="1066"/>
      <c r="C111" s="1066"/>
      <c r="D111" s="1066"/>
      <c r="E111" s="1066"/>
      <c r="F111" s="1066"/>
      <c r="G111" s="1066"/>
      <c r="H111" s="253"/>
      <c r="I111" s="235"/>
    </row>
    <row r="112" spans="1:13" s="236" customFormat="1" ht="21" customHeight="1">
      <c r="A112" s="1066" t="s">
        <v>286</v>
      </c>
      <c r="B112" s="1066"/>
      <c r="C112" s="1066"/>
      <c r="D112" s="1066"/>
      <c r="E112" s="1066"/>
      <c r="F112" s="1066"/>
      <c r="G112" s="1066"/>
      <c r="H112" s="254"/>
      <c r="I112" s="235"/>
    </row>
    <row r="113" spans="1:256" s="236" customFormat="1" ht="29.25" customHeight="1">
      <c r="A113" s="1067" t="s">
        <v>497</v>
      </c>
      <c r="B113" s="1067"/>
      <c r="C113" s="1067"/>
      <c r="D113" s="1067"/>
      <c r="E113" s="1067"/>
      <c r="F113" s="1067"/>
      <c r="G113" s="1067"/>
      <c r="H113" s="255"/>
      <c r="I113" s="235"/>
    </row>
    <row r="114" spans="1:256" s="236" customFormat="1" ht="21" customHeight="1">
      <c r="A114" s="1067" t="s">
        <v>247</v>
      </c>
      <c r="B114" s="1067"/>
      <c r="C114" s="1067"/>
      <c r="D114" s="1067"/>
      <c r="E114" s="1067"/>
      <c r="F114" s="1067"/>
      <c r="G114" s="1067"/>
      <c r="H114" s="610"/>
      <c r="I114" s="235"/>
      <c r="K114" s="236">
        <f>429860.8-451478.8</f>
        <v>-21618</v>
      </c>
    </row>
    <row r="115" spans="1:256" s="236" customFormat="1" ht="51" customHeight="1">
      <c r="A115" s="1066" t="s">
        <v>287</v>
      </c>
      <c r="B115" s="1066"/>
      <c r="C115" s="1066"/>
      <c r="D115" s="1066"/>
      <c r="E115" s="1066"/>
      <c r="F115" s="1066"/>
      <c r="G115" s="1066"/>
      <c r="H115" s="253"/>
      <c r="I115" s="235"/>
    </row>
    <row r="116" spans="1:256" s="236" customFormat="1" ht="5.25" customHeight="1">
      <c r="A116" s="254"/>
      <c r="B116" s="253"/>
      <c r="C116" s="253"/>
      <c r="D116" s="253"/>
      <c r="E116" s="253"/>
      <c r="F116" s="253"/>
      <c r="G116" s="253"/>
      <c r="H116" s="253"/>
      <c r="I116" s="235"/>
    </row>
    <row r="117" spans="1:256" s="236" customFormat="1" ht="15.75">
      <c r="A117" s="1065" t="s">
        <v>21</v>
      </c>
      <c r="B117" s="1065" t="s">
        <v>7</v>
      </c>
      <c r="C117" s="1065" t="s">
        <v>281</v>
      </c>
      <c r="D117" s="1065" t="s">
        <v>282</v>
      </c>
      <c r="E117" s="1065" t="s">
        <v>60</v>
      </c>
      <c r="F117" s="1065"/>
      <c r="G117" s="1065"/>
      <c r="H117" s="235"/>
    </row>
    <row r="118" spans="1:256" s="236" customFormat="1" ht="15.75">
      <c r="A118" s="1065"/>
      <c r="B118" s="1065"/>
      <c r="C118" s="1065"/>
      <c r="D118" s="1065"/>
      <c r="E118" s="609" t="s">
        <v>13</v>
      </c>
      <c r="F118" s="609" t="s">
        <v>14</v>
      </c>
      <c r="G118" s="609" t="s">
        <v>30</v>
      </c>
      <c r="H118" s="235"/>
    </row>
    <row r="119" spans="1:256" s="236" customFormat="1" ht="31.5">
      <c r="A119" s="239" t="s">
        <v>288</v>
      </c>
      <c r="B119" s="609" t="s">
        <v>87</v>
      </c>
      <c r="C119" s="609">
        <v>3527</v>
      </c>
      <c r="D119" s="609">
        <v>1350</v>
      </c>
      <c r="E119" s="609"/>
      <c r="F119" s="609"/>
      <c r="G119" s="609"/>
      <c r="H119" s="235" t="s">
        <v>199</v>
      </c>
    </row>
    <row r="120" spans="1:256" s="236" customFormat="1" ht="47.25">
      <c r="A120" s="239" t="s">
        <v>289</v>
      </c>
      <c r="B120" s="609" t="s">
        <v>87</v>
      </c>
      <c r="C120" s="609">
        <v>8436</v>
      </c>
      <c r="D120" s="609">
        <v>8200</v>
      </c>
      <c r="E120" s="609"/>
      <c r="F120" s="609"/>
      <c r="G120" s="609"/>
      <c r="H120" s="235" t="s">
        <v>290</v>
      </c>
    </row>
    <row r="121" spans="1:256" s="236" customFormat="1" ht="47.25">
      <c r="A121" s="239" t="s">
        <v>291</v>
      </c>
      <c r="B121" s="609" t="s">
        <v>87</v>
      </c>
      <c r="C121" s="609">
        <v>2988</v>
      </c>
      <c r="D121" s="609">
        <v>3089</v>
      </c>
      <c r="E121" s="609"/>
      <c r="F121" s="609"/>
      <c r="G121" s="609"/>
      <c r="H121" s="235" t="s">
        <v>196</v>
      </c>
    </row>
    <row r="122" spans="1:256" s="236" customFormat="1" ht="31.5">
      <c r="A122" s="239" t="s">
        <v>292</v>
      </c>
      <c r="B122" s="609" t="s">
        <v>87</v>
      </c>
      <c r="C122" s="609">
        <v>709</v>
      </c>
      <c r="D122" s="609">
        <v>664</v>
      </c>
      <c r="E122" s="609">
        <v>65</v>
      </c>
      <c r="F122" s="609">
        <v>65</v>
      </c>
      <c r="G122" s="609">
        <v>65</v>
      </c>
      <c r="H122" s="235" t="s">
        <v>198</v>
      </c>
    </row>
    <row r="123" spans="1:256" s="236" customFormat="1" ht="15.75">
      <c r="A123" s="253"/>
      <c r="B123" s="253"/>
      <c r="C123" s="253"/>
      <c r="D123" s="253"/>
      <c r="E123" s="253"/>
      <c r="F123" s="253"/>
      <c r="G123" s="253"/>
      <c r="H123" s="253"/>
      <c r="I123" s="235"/>
    </row>
    <row r="124" spans="1:256" s="236" customFormat="1" ht="15.75">
      <c r="A124" s="1065" t="s">
        <v>22</v>
      </c>
      <c r="B124" s="1065" t="s">
        <v>7</v>
      </c>
      <c r="C124" s="1065" t="s">
        <v>281</v>
      </c>
      <c r="D124" s="1065" t="s">
        <v>282</v>
      </c>
      <c r="E124" s="1065" t="s">
        <v>60</v>
      </c>
      <c r="F124" s="1065"/>
      <c r="G124" s="1065"/>
      <c r="H124" s="235"/>
    </row>
    <row r="125" spans="1:256" s="236" customFormat="1" ht="23.25" customHeight="1">
      <c r="A125" s="1065"/>
      <c r="B125" s="1065"/>
      <c r="C125" s="1065"/>
      <c r="D125" s="1065"/>
      <c r="E125" s="609" t="s">
        <v>13</v>
      </c>
      <c r="F125" s="609" t="s">
        <v>14</v>
      </c>
      <c r="G125" s="609" t="s">
        <v>30</v>
      </c>
      <c r="H125" s="235"/>
    </row>
    <row r="126" spans="1:256" s="236" customFormat="1" ht="15.75">
      <c r="A126" s="244" t="s">
        <v>17</v>
      </c>
      <c r="B126" s="609" t="s">
        <v>16</v>
      </c>
      <c r="C126" s="238">
        <v>3307861.1</v>
      </c>
      <c r="D126" s="238">
        <f>3394402</f>
        <v>3394402</v>
      </c>
      <c r="E126" s="238">
        <f>62054+6864.6</f>
        <v>68918.600000000006</v>
      </c>
      <c r="F126" s="238">
        <v>65296</v>
      </c>
      <c r="G126" s="238">
        <v>65660</v>
      </c>
      <c r="H126" s="235"/>
      <c r="IV126" s="235"/>
    </row>
    <row r="127" spans="1:256" s="236" customFormat="1" ht="31.5">
      <c r="A127" s="246" t="s">
        <v>23</v>
      </c>
      <c r="B127" s="247" t="s">
        <v>16</v>
      </c>
      <c r="C127" s="248">
        <f>C126</f>
        <v>3307861.1</v>
      </c>
      <c r="D127" s="248">
        <f>D126</f>
        <v>3394402</v>
      </c>
      <c r="E127" s="248">
        <f>E126</f>
        <v>68918.600000000006</v>
      </c>
      <c r="F127" s="248">
        <f>F126</f>
        <v>65296</v>
      </c>
      <c r="G127" s="248">
        <f>G126</f>
        <v>65660</v>
      </c>
      <c r="H127" s="235"/>
      <c r="IV127" s="235"/>
    </row>
    <row r="132" spans="5:5">
      <c r="E132" s="657"/>
    </row>
  </sheetData>
  <mergeCells count="58">
    <mergeCell ref="D9:G9"/>
    <mergeCell ref="D10:G10"/>
    <mergeCell ref="D11:G11"/>
    <mergeCell ref="A124:A125"/>
    <mergeCell ref="B124:B125"/>
    <mergeCell ref="C124:C125"/>
    <mergeCell ref="D124:D125"/>
    <mergeCell ref="E124:G124"/>
    <mergeCell ref="A112:G112"/>
    <mergeCell ref="A113:G113"/>
    <mergeCell ref="A114:G114"/>
    <mergeCell ref="A115:G115"/>
    <mergeCell ref="A117:A118"/>
    <mergeCell ref="B117:B118"/>
    <mergeCell ref="C117:C118"/>
    <mergeCell ref="D117:D118"/>
    <mergeCell ref="E117:G117"/>
    <mergeCell ref="A111:G111"/>
    <mergeCell ref="A51:H51"/>
    <mergeCell ref="A53:G53"/>
    <mergeCell ref="A55:G55"/>
    <mergeCell ref="A56:A57"/>
    <mergeCell ref="B56:B57"/>
    <mergeCell ref="E56:G56"/>
    <mergeCell ref="A103:A104"/>
    <mergeCell ref="B103:B104"/>
    <mergeCell ref="C103:C104"/>
    <mergeCell ref="D103:D104"/>
    <mergeCell ref="E103:G103"/>
    <mergeCell ref="A42:C42"/>
    <mergeCell ref="A43:C43"/>
    <mergeCell ref="A44:G44"/>
    <mergeCell ref="A45:G45"/>
    <mergeCell ref="A46:A47"/>
    <mergeCell ref="B46:B47"/>
    <mergeCell ref="E46:G46"/>
    <mergeCell ref="A41:C41"/>
    <mergeCell ref="A28:G28"/>
    <mergeCell ref="A29:G29"/>
    <mergeCell ref="A31:G31"/>
    <mergeCell ref="A32:G32"/>
    <mergeCell ref="A35:G35"/>
    <mergeCell ref="A36:G36"/>
    <mergeCell ref="A37:C38"/>
    <mergeCell ref="D37:D38"/>
    <mergeCell ref="E37:G37"/>
    <mergeCell ref="A39:C39"/>
    <mergeCell ref="A40:C40"/>
    <mergeCell ref="A27:G27"/>
    <mergeCell ref="D12:G12"/>
    <mergeCell ref="A22:G22"/>
    <mergeCell ref="A23:G23"/>
    <mergeCell ref="A24:G24"/>
    <mergeCell ref="A25:G25"/>
    <mergeCell ref="D15:G15"/>
    <mergeCell ref="D16:G16"/>
    <mergeCell ref="D17:G17"/>
    <mergeCell ref="D18:G18"/>
  </mergeCells>
  <printOptions horizontalCentered="1"/>
  <pageMargins left="0.39370078740157483" right="0.39370078740157483" top="0.19685039370078741" bottom="0" header="0.19685039370078741" footer="0.19685039370078741"/>
  <pageSetup paperSize="9" scale="99" fitToHeight="0" orientation="landscape" r:id="rId1"/>
  <headerFooter alignWithMargins="0"/>
  <rowBreaks count="2" manualBreakCount="2">
    <brk id="31" max="6" man="1"/>
    <brk id="5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9"/>
  <sheetViews>
    <sheetView view="pageBreakPreview" topLeftCell="A40" zoomScaleNormal="70" zoomScaleSheetLayoutView="100" workbookViewId="0">
      <selection activeCell="E45" sqref="E45"/>
    </sheetView>
  </sheetViews>
  <sheetFormatPr defaultRowHeight="15"/>
  <cols>
    <col min="1" max="1" width="44.42578125" style="170" customWidth="1"/>
    <col min="2" max="2" width="19.42578125" style="170" customWidth="1"/>
    <col min="3" max="3" width="13.5703125" style="134" customWidth="1"/>
    <col min="4" max="4" width="17.140625" style="134" customWidth="1"/>
    <col min="5" max="7" width="13.5703125" style="134" customWidth="1"/>
    <col min="8" max="10" width="9.140625" style="134" customWidth="1"/>
    <col min="11" max="249" width="9.140625" style="134"/>
    <col min="250" max="250" width="46.140625" style="134" customWidth="1"/>
    <col min="251" max="251" width="30.7109375" style="134" customWidth="1"/>
    <col min="252" max="252" width="20.85546875" style="134" customWidth="1"/>
    <col min="253" max="254" width="20.42578125" style="134" customWidth="1"/>
    <col min="255" max="255" width="14.7109375" style="134" customWidth="1"/>
    <col min="256" max="256" width="14" style="134" customWidth="1"/>
    <col min="257" max="257" width="32.85546875" style="134" customWidth="1"/>
    <col min="258" max="258" width="11" style="134" customWidth="1"/>
    <col min="259" max="259" width="11.140625" style="134" customWidth="1"/>
    <col min="260" max="261" width="13.28515625" style="134" customWidth="1"/>
    <col min="262" max="262" width="13.85546875" style="134" customWidth="1"/>
    <col min="263" max="266" width="9.140625" style="134" customWidth="1"/>
    <col min="267" max="505" width="9.140625" style="134"/>
    <col min="506" max="506" width="46.140625" style="134" customWidth="1"/>
    <col min="507" max="507" width="30.7109375" style="134" customWidth="1"/>
    <col min="508" max="508" width="20.85546875" style="134" customWidth="1"/>
    <col min="509" max="510" width="20.42578125" style="134" customWidth="1"/>
    <col min="511" max="511" width="14.7109375" style="134" customWidth="1"/>
    <col min="512" max="512" width="14" style="134" customWidth="1"/>
    <col min="513" max="513" width="32.85546875" style="134" customWidth="1"/>
    <col min="514" max="514" width="11" style="134" customWidth="1"/>
    <col min="515" max="515" width="11.140625" style="134" customWidth="1"/>
    <col min="516" max="517" width="13.28515625" style="134" customWidth="1"/>
    <col min="518" max="518" width="13.85546875" style="134" customWidth="1"/>
    <col min="519" max="522" width="9.140625" style="134" customWidth="1"/>
    <col min="523" max="761" width="9.140625" style="134"/>
    <col min="762" max="762" width="46.140625" style="134" customWidth="1"/>
    <col min="763" max="763" width="30.7109375" style="134" customWidth="1"/>
    <col min="764" max="764" width="20.85546875" style="134" customWidth="1"/>
    <col min="765" max="766" width="20.42578125" style="134" customWidth="1"/>
    <col min="767" max="767" width="14.7109375" style="134" customWidth="1"/>
    <col min="768" max="768" width="14" style="134" customWidth="1"/>
    <col min="769" max="769" width="32.85546875" style="134" customWidth="1"/>
    <col min="770" max="770" width="11" style="134" customWidth="1"/>
    <col min="771" max="771" width="11.140625" style="134" customWidth="1"/>
    <col min="772" max="773" width="13.28515625" style="134" customWidth="1"/>
    <col min="774" max="774" width="13.85546875" style="134" customWidth="1"/>
    <col min="775" max="778" width="9.140625" style="134" customWidth="1"/>
    <col min="779" max="1017" width="9.140625" style="134"/>
    <col min="1018" max="1018" width="46.140625" style="134" customWidth="1"/>
    <col min="1019" max="1019" width="30.7109375" style="134" customWidth="1"/>
    <col min="1020" max="1020" width="20.85546875" style="134" customWidth="1"/>
    <col min="1021" max="1022" width="20.42578125" style="134" customWidth="1"/>
    <col min="1023" max="1023" width="14.7109375" style="134" customWidth="1"/>
    <col min="1024" max="1024" width="14" style="134" customWidth="1"/>
    <col min="1025" max="1025" width="32.85546875" style="134" customWidth="1"/>
    <col min="1026" max="1026" width="11" style="134" customWidth="1"/>
    <col min="1027" max="1027" width="11.140625" style="134" customWidth="1"/>
    <col min="1028" max="1029" width="13.28515625" style="134" customWidth="1"/>
    <col min="1030" max="1030" width="13.85546875" style="134" customWidth="1"/>
    <col min="1031" max="1034" width="9.140625" style="134" customWidth="1"/>
    <col min="1035" max="1273" width="9.140625" style="134"/>
    <col min="1274" max="1274" width="46.140625" style="134" customWidth="1"/>
    <col min="1275" max="1275" width="30.7109375" style="134" customWidth="1"/>
    <col min="1276" max="1276" width="20.85546875" style="134" customWidth="1"/>
    <col min="1277" max="1278" width="20.42578125" style="134" customWidth="1"/>
    <col min="1279" max="1279" width="14.7109375" style="134" customWidth="1"/>
    <col min="1280" max="1280" width="14" style="134" customWidth="1"/>
    <col min="1281" max="1281" width="32.85546875" style="134" customWidth="1"/>
    <col min="1282" max="1282" width="11" style="134" customWidth="1"/>
    <col min="1283" max="1283" width="11.140625" style="134" customWidth="1"/>
    <col min="1284" max="1285" width="13.28515625" style="134" customWidth="1"/>
    <col min="1286" max="1286" width="13.85546875" style="134" customWidth="1"/>
    <col min="1287" max="1290" width="9.140625" style="134" customWidth="1"/>
    <col min="1291" max="1529" width="9.140625" style="134"/>
    <col min="1530" max="1530" width="46.140625" style="134" customWidth="1"/>
    <col min="1531" max="1531" width="30.7109375" style="134" customWidth="1"/>
    <col min="1532" max="1532" width="20.85546875" style="134" customWidth="1"/>
    <col min="1533" max="1534" width="20.42578125" style="134" customWidth="1"/>
    <col min="1535" max="1535" width="14.7109375" style="134" customWidth="1"/>
    <col min="1536" max="1536" width="14" style="134" customWidth="1"/>
    <col min="1537" max="1537" width="32.85546875" style="134" customWidth="1"/>
    <col min="1538" max="1538" width="11" style="134" customWidth="1"/>
    <col min="1539" max="1539" width="11.140625" style="134" customWidth="1"/>
    <col min="1540" max="1541" width="13.28515625" style="134" customWidth="1"/>
    <col min="1542" max="1542" width="13.85546875" style="134" customWidth="1"/>
    <col min="1543" max="1546" width="9.140625" style="134" customWidth="1"/>
    <col min="1547" max="1785" width="9.140625" style="134"/>
    <col min="1786" max="1786" width="46.140625" style="134" customWidth="1"/>
    <col min="1787" max="1787" width="30.7109375" style="134" customWidth="1"/>
    <col min="1788" max="1788" width="20.85546875" style="134" customWidth="1"/>
    <col min="1789" max="1790" width="20.42578125" style="134" customWidth="1"/>
    <col min="1791" max="1791" width="14.7109375" style="134" customWidth="1"/>
    <col min="1792" max="1792" width="14" style="134" customWidth="1"/>
    <col min="1793" max="1793" width="32.85546875" style="134" customWidth="1"/>
    <col min="1794" max="1794" width="11" style="134" customWidth="1"/>
    <col min="1795" max="1795" width="11.140625" style="134" customWidth="1"/>
    <col min="1796" max="1797" width="13.28515625" style="134" customWidth="1"/>
    <col min="1798" max="1798" width="13.85546875" style="134" customWidth="1"/>
    <col min="1799" max="1802" width="9.140625" style="134" customWidth="1"/>
    <col min="1803" max="2041" width="9.140625" style="134"/>
    <col min="2042" max="2042" width="46.140625" style="134" customWidth="1"/>
    <col min="2043" max="2043" width="30.7109375" style="134" customWidth="1"/>
    <col min="2044" max="2044" width="20.85546875" style="134" customWidth="1"/>
    <col min="2045" max="2046" width="20.42578125" style="134" customWidth="1"/>
    <col min="2047" max="2047" width="14.7109375" style="134" customWidth="1"/>
    <col min="2048" max="2048" width="14" style="134" customWidth="1"/>
    <col min="2049" max="2049" width="32.85546875" style="134" customWidth="1"/>
    <col min="2050" max="2050" width="11" style="134" customWidth="1"/>
    <col min="2051" max="2051" width="11.140625" style="134" customWidth="1"/>
    <col min="2052" max="2053" width="13.28515625" style="134" customWidth="1"/>
    <col min="2054" max="2054" width="13.85546875" style="134" customWidth="1"/>
    <col min="2055" max="2058" width="9.140625" style="134" customWidth="1"/>
    <col min="2059" max="2297" width="9.140625" style="134"/>
    <col min="2298" max="2298" width="46.140625" style="134" customWidth="1"/>
    <col min="2299" max="2299" width="30.7109375" style="134" customWidth="1"/>
    <col min="2300" max="2300" width="20.85546875" style="134" customWidth="1"/>
    <col min="2301" max="2302" width="20.42578125" style="134" customWidth="1"/>
    <col min="2303" max="2303" width="14.7109375" style="134" customWidth="1"/>
    <col min="2304" max="2304" width="14" style="134" customWidth="1"/>
    <col min="2305" max="2305" width="32.85546875" style="134" customWidth="1"/>
    <col min="2306" max="2306" width="11" style="134" customWidth="1"/>
    <col min="2307" max="2307" width="11.140625" style="134" customWidth="1"/>
    <col min="2308" max="2309" width="13.28515625" style="134" customWidth="1"/>
    <col min="2310" max="2310" width="13.85546875" style="134" customWidth="1"/>
    <col min="2311" max="2314" width="9.140625" style="134" customWidth="1"/>
    <col min="2315" max="2553" width="9.140625" style="134"/>
    <col min="2554" max="2554" width="46.140625" style="134" customWidth="1"/>
    <col min="2555" max="2555" width="30.7109375" style="134" customWidth="1"/>
    <col min="2556" max="2556" width="20.85546875" style="134" customWidth="1"/>
    <col min="2557" max="2558" width="20.42578125" style="134" customWidth="1"/>
    <col min="2559" max="2559" width="14.7109375" style="134" customWidth="1"/>
    <col min="2560" max="2560" width="14" style="134" customWidth="1"/>
    <col min="2561" max="2561" width="32.85546875" style="134" customWidth="1"/>
    <col min="2562" max="2562" width="11" style="134" customWidth="1"/>
    <col min="2563" max="2563" width="11.140625" style="134" customWidth="1"/>
    <col min="2564" max="2565" width="13.28515625" style="134" customWidth="1"/>
    <col min="2566" max="2566" width="13.85546875" style="134" customWidth="1"/>
    <col min="2567" max="2570" width="9.140625" style="134" customWidth="1"/>
    <col min="2571" max="2809" width="9.140625" style="134"/>
    <col min="2810" max="2810" width="46.140625" style="134" customWidth="1"/>
    <col min="2811" max="2811" width="30.7109375" style="134" customWidth="1"/>
    <col min="2812" max="2812" width="20.85546875" style="134" customWidth="1"/>
    <col min="2813" max="2814" width="20.42578125" style="134" customWidth="1"/>
    <col min="2815" max="2815" width="14.7109375" style="134" customWidth="1"/>
    <col min="2816" max="2816" width="14" style="134" customWidth="1"/>
    <col min="2817" max="2817" width="32.85546875" style="134" customWidth="1"/>
    <col min="2818" max="2818" width="11" style="134" customWidth="1"/>
    <col min="2819" max="2819" width="11.140625" style="134" customWidth="1"/>
    <col min="2820" max="2821" width="13.28515625" style="134" customWidth="1"/>
    <col min="2822" max="2822" width="13.85546875" style="134" customWidth="1"/>
    <col min="2823" max="2826" width="9.140625" style="134" customWidth="1"/>
    <col min="2827" max="3065" width="9.140625" style="134"/>
    <col min="3066" max="3066" width="46.140625" style="134" customWidth="1"/>
    <col min="3067" max="3067" width="30.7109375" style="134" customWidth="1"/>
    <col min="3068" max="3068" width="20.85546875" style="134" customWidth="1"/>
    <col min="3069" max="3070" width="20.42578125" style="134" customWidth="1"/>
    <col min="3071" max="3071" width="14.7109375" style="134" customWidth="1"/>
    <col min="3072" max="3072" width="14" style="134" customWidth="1"/>
    <col min="3073" max="3073" width="32.85546875" style="134" customWidth="1"/>
    <col min="3074" max="3074" width="11" style="134" customWidth="1"/>
    <col min="3075" max="3075" width="11.140625" style="134" customWidth="1"/>
    <col min="3076" max="3077" width="13.28515625" style="134" customWidth="1"/>
    <col min="3078" max="3078" width="13.85546875" style="134" customWidth="1"/>
    <col min="3079" max="3082" width="9.140625" style="134" customWidth="1"/>
    <col min="3083" max="3321" width="9.140625" style="134"/>
    <col min="3322" max="3322" width="46.140625" style="134" customWidth="1"/>
    <col min="3323" max="3323" width="30.7109375" style="134" customWidth="1"/>
    <col min="3324" max="3324" width="20.85546875" style="134" customWidth="1"/>
    <col min="3325" max="3326" width="20.42578125" style="134" customWidth="1"/>
    <col min="3327" max="3327" width="14.7109375" style="134" customWidth="1"/>
    <col min="3328" max="3328" width="14" style="134" customWidth="1"/>
    <col min="3329" max="3329" width="32.85546875" style="134" customWidth="1"/>
    <col min="3330" max="3330" width="11" style="134" customWidth="1"/>
    <col min="3331" max="3331" width="11.140625" style="134" customWidth="1"/>
    <col min="3332" max="3333" width="13.28515625" style="134" customWidth="1"/>
    <col min="3334" max="3334" width="13.85546875" style="134" customWidth="1"/>
    <col min="3335" max="3338" width="9.140625" style="134" customWidth="1"/>
    <col min="3339" max="3577" width="9.140625" style="134"/>
    <col min="3578" max="3578" width="46.140625" style="134" customWidth="1"/>
    <col min="3579" max="3579" width="30.7109375" style="134" customWidth="1"/>
    <col min="3580" max="3580" width="20.85546875" style="134" customWidth="1"/>
    <col min="3581" max="3582" width="20.42578125" style="134" customWidth="1"/>
    <col min="3583" max="3583" width="14.7109375" style="134" customWidth="1"/>
    <col min="3584" max="3584" width="14" style="134" customWidth="1"/>
    <col min="3585" max="3585" width="32.85546875" style="134" customWidth="1"/>
    <col min="3586" max="3586" width="11" style="134" customWidth="1"/>
    <col min="3587" max="3587" width="11.140625" style="134" customWidth="1"/>
    <col min="3588" max="3589" width="13.28515625" style="134" customWidth="1"/>
    <col min="3590" max="3590" width="13.85546875" style="134" customWidth="1"/>
    <col min="3591" max="3594" width="9.140625" style="134" customWidth="1"/>
    <col min="3595" max="3833" width="9.140625" style="134"/>
    <col min="3834" max="3834" width="46.140625" style="134" customWidth="1"/>
    <col min="3835" max="3835" width="30.7109375" style="134" customWidth="1"/>
    <col min="3836" max="3836" width="20.85546875" style="134" customWidth="1"/>
    <col min="3837" max="3838" width="20.42578125" style="134" customWidth="1"/>
    <col min="3839" max="3839" width="14.7109375" style="134" customWidth="1"/>
    <col min="3840" max="3840" width="14" style="134" customWidth="1"/>
    <col min="3841" max="3841" width="32.85546875" style="134" customWidth="1"/>
    <col min="3842" max="3842" width="11" style="134" customWidth="1"/>
    <col min="3843" max="3843" width="11.140625" style="134" customWidth="1"/>
    <col min="3844" max="3845" width="13.28515625" style="134" customWidth="1"/>
    <col min="3846" max="3846" width="13.85546875" style="134" customWidth="1"/>
    <col min="3847" max="3850" width="9.140625" style="134" customWidth="1"/>
    <col min="3851" max="4089" width="9.140625" style="134"/>
    <col min="4090" max="4090" width="46.140625" style="134" customWidth="1"/>
    <col min="4091" max="4091" width="30.7109375" style="134" customWidth="1"/>
    <col min="4092" max="4092" width="20.85546875" style="134" customWidth="1"/>
    <col min="4093" max="4094" width="20.42578125" style="134" customWidth="1"/>
    <col min="4095" max="4095" width="14.7109375" style="134" customWidth="1"/>
    <col min="4096" max="4096" width="14" style="134" customWidth="1"/>
    <col min="4097" max="4097" width="32.85546875" style="134" customWidth="1"/>
    <col min="4098" max="4098" width="11" style="134" customWidth="1"/>
    <col min="4099" max="4099" width="11.140625" style="134" customWidth="1"/>
    <col min="4100" max="4101" width="13.28515625" style="134" customWidth="1"/>
    <col min="4102" max="4102" width="13.85546875" style="134" customWidth="1"/>
    <col min="4103" max="4106" width="9.140625" style="134" customWidth="1"/>
    <col min="4107" max="4345" width="9.140625" style="134"/>
    <col min="4346" max="4346" width="46.140625" style="134" customWidth="1"/>
    <col min="4347" max="4347" width="30.7109375" style="134" customWidth="1"/>
    <col min="4348" max="4348" width="20.85546875" style="134" customWidth="1"/>
    <col min="4349" max="4350" width="20.42578125" style="134" customWidth="1"/>
    <col min="4351" max="4351" width="14.7109375" style="134" customWidth="1"/>
    <col min="4352" max="4352" width="14" style="134" customWidth="1"/>
    <col min="4353" max="4353" width="32.85546875" style="134" customWidth="1"/>
    <col min="4354" max="4354" width="11" style="134" customWidth="1"/>
    <col min="4355" max="4355" width="11.140625" style="134" customWidth="1"/>
    <col min="4356" max="4357" width="13.28515625" style="134" customWidth="1"/>
    <col min="4358" max="4358" width="13.85546875" style="134" customWidth="1"/>
    <col min="4359" max="4362" width="9.140625" style="134" customWidth="1"/>
    <col min="4363" max="4601" width="9.140625" style="134"/>
    <col min="4602" max="4602" width="46.140625" style="134" customWidth="1"/>
    <col min="4603" max="4603" width="30.7109375" style="134" customWidth="1"/>
    <col min="4604" max="4604" width="20.85546875" style="134" customWidth="1"/>
    <col min="4605" max="4606" width="20.42578125" style="134" customWidth="1"/>
    <col min="4607" max="4607" width="14.7109375" style="134" customWidth="1"/>
    <col min="4608" max="4608" width="14" style="134" customWidth="1"/>
    <col min="4609" max="4609" width="32.85546875" style="134" customWidth="1"/>
    <col min="4610" max="4610" width="11" style="134" customWidth="1"/>
    <col min="4611" max="4611" width="11.140625" style="134" customWidth="1"/>
    <col min="4612" max="4613" width="13.28515625" style="134" customWidth="1"/>
    <col min="4614" max="4614" width="13.85546875" style="134" customWidth="1"/>
    <col min="4615" max="4618" width="9.140625" style="134" customWidth="1"/>
    <col min="4619" max="4857" width="9.140625" style="134"/>
    <col min="4858" max="4858" width="46.140625" style="134" customWidth="1"/>
    <col min="4859" max="4859" width="30.7109375" style="134" customWidth="1"/>
    <col min="4860" max="4860" width="20.85546875" style="134" customWidth="1"/>
    <col min="4861" max="4862" width="20.42578125" style="134" customWidth="1"/>
    <col min="4863" max="4863" width="14.7109375" style="134" customWidth="1"/>
    <col min="4864" max="4864" width="14" style="134" customWidth="1"/>
    <col min="4865" max="4865" width="32.85546875" style="134" customWidth="1"/>
    <col min="4866" max="4866" width="11" style="134" customWidth="1"/>
    <col min="4867" max="4867" width="11.140625" style="134" customWidth="1"/>
    <col min="4868" max="4869" width="13.28515625" style="134" customWidth="1"/>
    <col min="4870" max="4870" width="13.85546875" style="134" customWidth="1"/>
    <col min="4871" max="4874" width="9.140625" style="134" customWidth="1"/>
    <col min="4875" max="5113" width="9.140625" style="134"/>
    <col min="5114" max="5114" width="46.140625" style="134" customWidth="1"/>
    <col min="5115" max="5115" width="30.7109375" style="134" customWidth="1"/>
    <col min="5116" max="5116" width="20.85546875" style="134" customWidth="1"/>
    <col min="5117" max="5118" width="20.42578125" style="134" customWidth="1"/>
    <col min="5119" max="5119" width="14.7109375" style="134" customWidth="1"/>
    <col min="5120" max="5120" width="14" style="134" customWidth="1"/>
    <col min="5121" max="5121" width="32.85546875" style="134" customWidth="1"/>
    <col min="5122" max="5122" width="11" style="134" customWidth="1"/>
    <col min="5123" max="5123" width="11.140625" style="134" customWidth="1"/>
    <col min="5124" max="5125" width="13.28515625" style="134" customWidth="1"/>
    <col min="5126" max="5126" width="13.85546875" style="134" customWidth="1"/>
    <col min="5127" max="5130" width="9.140625" style="134" customWidth="1"/>
    <col min="5131" max="5369" width="9.140625" style="134"/>
    <col min="5370" max="5370" width="46.140625" style="134" customWidth="1"/>
    <col min="5371" max="5371" width="30.7109375" style="134" customWidth="1"/>
    <col min="5372" max="5372" width="20.85546875" style="134" customWidth="1"/>
    <col min="5373" max="5374" width="20.42578125" style="134" customWidth="1"/>
    <col min="5375" max="5375" width="14.7109375" style="134" customWidth="1"/>
    <col min="5376" max="5376" width="14" style="134" customWidth="1"/>
    <col min="5377" max="5377" width="32.85546875" style="134" customWidth="1"/>
    <col min="5378" max="5378" width="11" style="134" customWidth="1"/>
    <col min="5379" max="5379" width="11.140625" style="134" customWidth="1"/>
    <col min="5380" max="5381" width="13.28515625" style="134" customWidth="1"/>
    <col min="5382" max="5382" width="13.85546875" style="134" customWidth="1"/>
    <col min="5383" max="5386" width="9.140625" style="134" customWidth="1"/>
    <col min="5387" max="5625" width="9.140625" style="134"/>
    <col min="5626" max="5626" width="46.140625" style="134" customWidth="1"/>
    <col min="5627" max="5627" width="30.7109375" style="134" customWidth="1"/>
    <col min="5628" max="5628" width="20.85546875" style="134" customWidth="1"/>
    <col min="5629" max="5630" width="20.42578125" style="134" customWidth="1"/>
    <col min="5631" max="5631" width="14.7109375" style="134" customWidth="1"/>
    <col min="5632" max="5632" width="14" style="134" customWidth="1"/>
    <col min="5633" max="5633" width="32.85546875" style="134" customWidth="1"/>
    <col min="5634" max="5634" width="11" style="134" customWidth="1"/>
    <col min="5635" max="5635" width="11.140625" style="134" customWidth="1"/>
    <col min="5636" max="5637" width="13.28515625" style="134" customWidth="1"/>
    <col min="5638" max="5638" width="13.85546875" style="134" customWidth="1"/>
    <col min="5639" max="5642" width="9.140625" style="134" customWidth="1"/>
    <col min="5643" max="5881" width="9.140625" style="134"/>
    <col min="5882" max="5882" width="46.140625" style="134" customWidth="1"/>
    <col min="5883" max="5883" width="30.7109375" style="134" customWidth="1"/>
    <col min="5884" max="5884" width="20.85546875" style="134" customWidth="1"/>
    <col min="5885" max="5886" width="20.42578125" style="134" customWidth="1"/>
    <col min="5887" max="5887" width="14.7109375" style="134" customWidth="1"/>
    <col min="5888" max="5888" width="14" style="134" customWidth="1"/>
    <col min="5889" max="5889" width="32.85546875" style="134" customWidth="1"/>
    <col min="5890" max="5890" width="11" style="134" customWidth="1"/>
    <col min="5891" max="5891" width="11.140625" style="134" customWidth="1"/>
    <col min="5892" max="5893" width="13.28515625" style="134" customWidth="1"/>
    <col min="5894" max="5894" width="13.85546875" style="134" customWidth="1"/>
    <col min="5895" max="5898" width="9.140625" style="134" customWidth="1"/>
    <col min="5899" max="6137" width="9.140625" style="134"/>
    <col min="6138" max="6138" width="46.140625" style="134" customWidth="1"/>
    <col min="6139" max="6139" width="30.7109375" style="134" customWidth="1"/>
    <col min="6140" max="6140" width="20.85546875" style="134" customWidth="1"/>
    <col min="6141" max="6142" width="20.42578125" style="134" customWidth="1"/>
    <col min="6143" max="6143" width="14.7109375" style="134" customWidth="1"/>
    <col min="6144" max="6144" width="14" style="134" customWidth="1"/>
    <col min="6145" max="6145" width="32.85546875" style="134" customWidth="1"/>
    <col min="6146" max="6146" width="11" style="134" customWidth="1"/>
    <col min="6147" max="6147" width="11.140625" style="134" customWidth="1"/>
    <col min="6148" max="6149" width="13.28515625" style="134" customWidth="1"/>
    <col min="6150" max="6150" width="13.85546875" style="134" customWidth="1"/>
    <col min="6151" max="6154" width="9.140625" style="134" customWidth="1"/>
    <col min="6155" max="6393" width="9.140625" style="134"/>
    <col min="6394" max="6394" width="46.140625" style="134" customWidth="1"/>
    <col min="6395" max="6395" width="30.7109375" style="134" customWidth="1"/>
    <col min="6396" max="6396" width="20.85546875" style="134" customWidth="1"/>
    <col min="6397" max="6398" width="20.42578125" style="134" customWidth="1"/>
    <col min="6399" max="6399" width="14.7109375" style="134" customWidth="1"/>
    <col min="6400" max="6400" width="14" style="134" customWidth="1"/>
    <col min="6401" max="6401" width="32.85546875" style="134" customWidth="1"/>
    <col min="6402" max="6402" width="11" style="134" customWidth="1"/>
    <col min="6403" max="6403" width="11.140625" style="134" customWidth="1"/>
    <col min="6404" max="6405" width="13.28515625" style="134" customWidth="1"/>
    <col min="6406" max="6406" width="13.85546875" style="134" customWidth="1"/>
    <col min="6407" max="6410" width="9.140625" style="134" customWidth="1"/>
    <col min="6411" max="6649" width="9.140625" style="134"/>
    <col min="6650" max="6650" width="46.140625" style="134" customWidth="1"/>
    <col min="6651" max="6651" width="30.7109375" style="134" customWidth="1"/>
    <col min="6652" max="6652" width="20.85546875" style="134" customWidth="1"/>
    <col min="6653" max="6654" width="20.42578125" style="134" customWidth="1"/>
    <col min="6655" max="6655" width="14.7109375" style="134" customWidth="1"/>
    <col min="6656" max="6656" width="14" style="134" customWidth="1"/>
    <col min="6657" max="6657" width="32.85546875" style="134" customWidth="1"/>
    <col min="6658" max="6658" width="11" style="134" customWidth="1"/>
    <col min="6659" max="6659" width="11.140625" style="134" customWidth="1"/>
    <col min="6660" max="6661" width="13.28515625" style="134" customWidth="1"/>
    <col min="6662" max="6662" width="13.85546875" style="134" customWidth="1"/>
    <col min="6663" max="6666" width="9.140625" style="134" customWidth="1"/>
    <col min="6667" max="6905" width="9.140625" style="134"/>
    <col min="6906" max="6906" width="46.140625" style="134" customWidth="1"/>
    <col min="6907" max="6907" width="30.7109375" style="134" customWidth="1"/>
    <col min="6908" max="6908" width="20.85546875" style="134" customWidth="1"/>
    <col min="6909" max="6910" width="20.42578125" style="134" customWidth="1"/>
    <col min="6911" max="6911" width="14.7109375" style="134" customWidth="1"/>
    <col min="6912" max="6912" width="14" style="134" customWidth="1"/>
    <col min="6913" max="6913" width="32.85546875" style="134" customWidth="1"/>
    <col min="6914" max="6914" width="11" style="134" customWidth="1"/>
    <col min="6915" max="6915" width="11.140625" style="134" customWidth="1"/>
    <col min="6916" max="6917" width="13.28515625" style="134" customWidth="1"/>
    <col min="6918" max="6918" width="13.85546875" style="134" customWidth="1"/>
    <col min="6919" max="6922" width="9.140625" style="134" customWidth="1"/>
    <col min="6923" max="7161" width="9.140625" style="134"/>
    <col min="7162" max="7162" width="46.140625" style="134" customWidth="1"/>
    <col min="7163" max="7163" width="30.7109375" style="134" customWidth="1"/>
    <col min="7164" max="7164" width="20.85546875" style="134" customWidth="1"/>
    <col min="7165" max="7166" width="20.42578125" style="134" customWidth="1"/>
    <col min="7167" max="7167" width="14.7109375" style="134" customWidth="1"/>
    <col min="7168" max="7168" width="14" style="134" customWidth="1"/>
    <col min="7169" max="7169" width="32.85546875" style="134" customWidth="1"/>
    <col min="7170" max="7170" width="11" style="134" customWidth="1"/>
    <col min="7171" max="7171" width="11.140625" style="134" customWidth="1"/>
    <col min="7172" max="7173" width="13.28515625" style="134" customWidth="1"/>
    <col min="7174" max="7174" width="13.85546875" style="134" customWidth="1"/>
    <col min="7175" max="7178" width="9.140625" style="134" customWidth="1"/>
    <col min="7179" max="7417" width="9.140625" style="134"/>
    <col min="7418" max="7418" width="46.140625" style="134" customWidth="1"/>
    <col min="7419" max="7419" width="30.7109375" style="134" customWidth="1"/>
    <col min="7420" max="7420" width="20.85546875" style="134" customWidth="1"/>
    <col min="7421" max="7422" width="20.42578125" style="134" customWidth="1"/>
    <col min="7423" max="7423" width="14.7109375" style="134" customWidth="1"/>
    <col min="7424" max="7424" width="14" style="134" customWidth="1"/>
    <col min="7425" max="7425" width="32.85546875" style="134" customWidth="1"/>
    <col min="7426" max="7426" width="11" style="134" customWidth="1"/>
    <col min="7427" max="7427" width="11.140625" style="134" customWidth="1"/>
    <col min="7428" max="7429" width="13.28515625" style="134" customWidth="1"/>
    <col min="7430" max="7430" width="13.85546875" style="134" customWidth="1"/>
    <col min="7431" max="7434" width="9.140625" style="134" customWidth="1"/>
    <col min="7435" max="7673" width="9.140625" style="134"/>
    <col min="7674" max="7674" width="46.140625" style="134" customWidth="1"/>
    <col min="7675" max="7675" width="30.7109375" style="134" customWidth="1"/>
    <col min="7676" max="7676" width="20.85546875" style="134" customWidth="1"/>
    <col min="7677" max="7678" width="20.42578125" style="134" customWidth="1"/>
    <col min="7679" max="7679" width="14.7109375" style="134" customWidth="1"/>
    <col min="7680" max="7680" width="14" style="134" customWidth="1"/>
    <col min="7681" max="7681" width="32.85546875" style="134" customWidth="1"/>
    <col min="7682" max="7682" width="11" style="134" customWidth="1"/>
    <col min="7683" max="7683" width="11.140625" style="134" customWidth="1"/>
    <col min="7684" max="7685" width="13.28515625" style="134" customWidth="1"/>
    <col min="7686" max="7686" width="13.85546875" style="134" customWidth="1"/>
    <col min="7687" max="7690" width="9.140625" style="134" customWidth="1"/>
    <col min="7691" max="7929" width="9.140625" style="134"/>
    <col min="7930" max="7930" width="46.140625" style="134" customWidth="1"/>
    <col min="7931" max="7931" width="30.7109375" style="134" customWidth="1"/>
    <col min="7932" max="7932" width="20.85546875" style="134" customWidth="1"/>
    <col min="7933" max="7934" width="20.42578125" style="134" customWidth="1"/>
    <col min="7935" max="7935" width="14.7109375" style="134" customWidth="1"/>
    <col min="7936" max="7936" width="14" style="134" customWidth="1"/>
    <col min="7937" max="7937" width="32.85546875" style="134" customWidth="1"/>
    <col min="7938" max="7938" width="11" style="134" customWidth="1"/>
    <col min="7939" max="7939" width="11.140625" style="134" customWidth="1"/>
    <col min="7940" max="7941" width="13.28515625" style="134" customWidth="1"/>
    <col min="7942" max="7942" width="13.85546875" style="134" customWidth="1"/>
    <col min="7943" max="7946" width="9.140625" style="134" customWidth="1"/>
    <col min="7947" max="8185" width="9.140625" style="134"/>
    <col min="8186" max="8186" width="46.140625" style="134" customWidth="1"/>
    <col min="8187" max="8187" width="30.7109375" style="134" customWidth="1"/>
    <col min="8188" max="8188" width="20.85546875" style="134" customWidth="1"/>
    <col min="8189" max="8190" width="20.42578125" style="134" customWidth="1"/>
    <col min="8191" max="8191" width="14.7109375" style="134" customWidth="1"/>
    <col min="8192" max="8192" width="14" style="134" customWidth="1"/>
    <col min="8193" max="8193" width="32.85546875" style="134" customWidth="1"/>
    <col min="8194" max="8194" width="11" style="134" customWidth="1"/>
    <col min="8195" max="8195" width="11.140625" style="134" customWidth="1"/>
    <col min="8196" max="8197" width="13.28515625" style="134" customWidth="1"/>
    <col min="8198" max="8198" width="13.85546875" style="134" customWidth="1"/>
    <col min="8199" max="8202" width="9.140625" style="134" customWidth="1"/>
    <col min="8203" max="8441" width="9.140625" style="134"/>
    <col min="8442" max="8442" width="46.140625" style="134" customWidth="1"/>
    <col min="8443" max="8443" width="30.7109375" style="134" customWidth="1"/>
    <col min="8444" max="8444" width="20.85546875" style="134" customWidth="1"/>
    <col min="8445" max="8446" width="20.42578125" style="134" customWidth="1"/>
    <col min="8447" max="8447" width="14.7109375" style="134" customWidth="1"/>
    <col min="8448" max="8448" width="14" style="134" customWidth="1"/>
    <col min="8449" max="8449" width="32.85546875" style="134" customWidth="1"/>
    <col min="8450" max="8450" width="11" style="134" customWidth="1"/>
    <col min="8451" max="8451" width="11.140625" style="134" customWidth="1"/>
    <col min="8452" max="8453" width="13.28515625" style="134" customWidth="1"/>
    <col min="8454" max="8454" width="13.85546875" style="134" customWidth="1"/>
    <col min="8455" max="8458" width="9.140625" style="134" customWidth="1"/>
    <col min="8459" max="8697" width="9.140625" style="134"/>
    <col min="8698" max="8698" width="46.140625" style="134" customWidth="1"/>
    <col min="8699" max="8699" width="30.7109375" style="134" customWidth="1"/>
    <col min="8700" max="8700" width="20.85546875" style="134" customWidth="1"/>
    <col min="8701" max="8702" width="20.42578125" style="134" customWidth="1"/>
    <col min="8703" max="8703" width="14.7109375" style="134" customWidth="1"/>
    <col min="8704" max="8704" width="14" style="134" customWidth="1"/>
    <col min="8705" max="8705" width="32.85546875" style="134" customWidth="1"/>
    <col min="8706" max="8706" width="11" style="134" customWidth="1"/>
    <col min="8707" max="8707" width="11.140625" style="134" customWidth="1"/>
    <col min="8708" max="8709" width="13.28515625" style="134" customWidth="1"/>
    <col min="8710" max="8710" width="13.85546875" style="134" customWidth="1"/>
    <col min="8711" max="8714" width="9.140625" style="134" customWidth="1"/>
    <col min="8715" max="8953" width="9.140625" style="134"/>
    <col min="8954" max="8954" width="46.140625" style="134" customWidth="1"/>
    <col min="8955" max="8955" width="30.7109375" style="134" customWidth="1"/>
    <col min="8956" max="8956" width="20.85546875" style="134" customWidth="1"/>
    <col min="8957" max="8958" width="20.42578125" style="134" customWidth="1"/>
    <col min="8959" max="8959" width="14.7109375" style="134" customWidth="1"/>
    <col min="8960" max="8960" width="14" style="134" customWidth="1"/>
    <col min="8961" max="8961" width="32.85546875" style="134" customWidth="1"/>
    <col min="8962" max="8962" width="11" style="134" customWidth="1"/>
    <col min="8963" max="8963" width="11.140625" style="134" customWidth="1"/>
    <col min="8964" max="8965" width="13.28515625" style="134" customWidth="1"/>
    <col min="8966" max="8966" width="13.85546875" style="134" customWidth="1"/>
    <col min="8967" max="8970" width="9.140625" style="134" customWidth="1"/>
    <col min="8971" max="9209" width="9.140625" style="134"/>
    <col min="9210" max="9210" width="46.140625" style="134" customWidth="1"/>
    <col min="9211" max="9211" width="30.7109375" style="134" customWidth="1"/>
    <col min="9212" max="9212" width="20.85546875" style="134" customWidth="1"/>
    <col min="9213" max="9214" width="20.42578125" style="134" customWidth="1"/>
    <col min="9215" max="9215" width="14.7109375" style="134" customWidth="1"/>
    <col min="9216" max="9216" width="14" style="134" customWidth="1"/>
    <col min="9217" max="9217" width="32.85546875" style="134" customWidth="1"/>
    <col min="9218" max="9218" width="11" style="134" customWidth="1"/>
    <col min="9219" max="9219" width="11.140625" style="134" customWidth="1"/>
    <col min="9220" max="9221" width="13.28515625" style="134" customWidth="1"/>
    <col min="9222" max="9222" width="13.85546875" style="134" customWidth="1"/>
    <col min="9223" max="9226" width="9.140625" style="134" customWidth="1"/>
    <col min="9227" max="9465" width="9.140625" style="134"/>
    <col min="9466" max="9466" width="46.140625" style="134" customWidth="1"/>
    <col min="9467" max="9467" width="30.7109375" style="134" customWidth="1"/>
    <col min="9468" max="9468" width="20.85546875" style="134" customWidth="1"/>
    <col min="9469" max="9470" width="20.42578125" style="134" customWidth="1"/>
    <col min="9471" max="9471" width="14.7109375" style="134" customWidth="1"/>
    <col min="9472" max="9472" width="14" style="134" customWidth="1"/>
    <col min="9473" max="9473" width="32.85546875" style="134" customWidth="1"/>
    <col min="9474" max="9474" width="11" style="134" customWidth="1"/>
    <col min="9475" max="9475" width="11.140625" style="134" customWidth="1"/>
    <col min="9476" max="9477" width="13.28515625" style="134" customWidth="1"/>
    <col min="9478" max="9478" width="13.85546875" style="134" customWidth="1"/>
    <col min="9479" max="9482" width="9.140625" style="134" customWidth="1"/>
    <col min="9483" max="9721" width="9.140625" style="134"/>
    <col min="9722" max="9722" width="46.140625" style="134" customWidth="1"/>
    <col min="9723" max="9723" width="30.7109375" style="134" customWidth="1"/>
    <col min="9724" max="9724" width="20.85546875" style="134" customWidth="1"/>
    <col min="9725" max="9726" width="20.42578125" style="134" customWidth="1"/>
    <col min="9727" max="9727" width="14.7109375" style="134" customWidth="1"/>
    <col min="9728" max="9728" width="14" style="134" customWidth="1"/>
    <col min="9729" max="9729" width="32.85546875" style="134" customWidth="1"/>
    <col min="9730" max="9730" width="11" style="134" customWidth="1"/>
    <col min="9731" max="9731" width="11.140625" style="134" customWidth="1"/>
    <col min="9732" max="9733" width="13.28515625" style="134" customWidth="1"/>
    <col min="9734" max="9734" width="13.85546875" style="134" customWidth="1"/>
    <col min="9735" max="9738" width="9.140625" style="134" customWidth="1"/>
    <col min="9739" max="9977" width="9.140625" style="134"/>
    <col min="9978" max="9978" width="46.140625" style="134" customWidth="1"/>
    <col min="9979" max="9979" width="30.7109375" style="134" customWidth="1"/>
    <col min="9980" max="9980" width="20.85546875" style="134" customWidth="1"/>
    <col min="9981" max="9982" width="20.42578125" style="134" customWidth="1"/>
    <col min="9983" max="9983" width="14.7109375" style="134" customWidth="1"/>
    <col min="9984" max="9984" width="14" style="134" customWidth="1"/>
    <col min="9985" max="9985" width="32.85546875" style="134" customWidth="1"/>
    <col min="9986" max="9986" width="11" style="134" customWidth="1"/>
    <col min="9987" max="9987" width="11.140625" style="134" customWidth="1"/>
    <col min="9988" max="9989" width="13.28515625" style="134" customWidth="1"/>
    <col min="9990" max="9990" width="13.85546875" style="134" customWidth="1"/>
    <col min="9991" max="9994" width="9.140625" style="134" customWidth="1"/>
    <col min="9995" max="10233" width="9.140625" style="134"/>
    <col min="10234" max="10234" width="46.140625" style="134" customWidth="1"/>
    <col min="10235" max="10235" width="30.7109375" style="134" customWidth="1"/>
    <col min="10236" max="10236" width="20.85546875" style="134" customWidth="1"/>
    <col min="10237" max="10238" width="20.42578125" style="134" customWidth="1"/>
    <col min="10239" max="10239" width="14.7109375" style="134" customWidth="1"/>
    <col min="10240" max="10240" width="14" style="134" customWidth="1"/>
    <col min="10241" max="10241" width="32.85546875" style="134" customWidth="1"/>
    <col min="10242" max="10242" width="11" style="134" customWidth="1"/>
    <col min="10243" max="10243" width="11.140625" style="134" customWidth="1"/>
    <col min="10244" max="10245" width="13.28515625" style="134" customWidth="1"/>
    <col min="10246" max="10246" width="13.85546875" style="134" customWidth="1"/>
    <col min="10247" max="10250" width="9.140625" style="134" customWidth="1"/>
    <col min="10251" max="10489" width="9.140625" style="134"/>
    <col min="10490" max="10490" width="46.140625" style="134" customWidth="1"/>
    <col min="10491" max="10491" width="30.7109375" style="134" customWidth="1"/>
    <col min="10492" max="10492" width="20.85546875" style="134" customWidth="1"/>
    <col min="10493" max="10494" width="20.42578125" style="134" customWidth="1"/>
    <col min="10495" max="10495" width="14.7109375" style="134" customWidth="1"/>
    <col min="10496" max="10496" width="14" style="134" customWidth="1"/>
    <col min="10497" max="10497" width="32.85546875" style="134" customWidth="1"/>
    <col min="10498" max="10498" width="11" style="134" customWidth="1"/>
    <col min="10499" max="10499" width="11.140625" style="134" customWidth="1"/>
    <col min="10500" max="10501" width="13.28515625" style="134" customWidth="1"/>
    <col min="10502" max="10502" width="13.85546875" style="134" customWidth="1"/>
    <col min="10503" max="10506" width="9.140625" style="134" customWidth="1"/>
    <col min="10507" max="10745" width="9.140625" style="134"/>
    <col min="10746" max="10746" width="46.140625" style="134" customWidth="1"/>
    <col min="10747" max="10747" width="30.7109375" style="134" customWidth="1"/>
    <col min="10748" max="10748" width="20.85546875" style="134" customWidth="1"/>
    <col min="10749" max="10750" width="20.42578125" style="134" customWidth="1"/>
    <col min="10751" max="10751" width="14.7109375" style="134" customWidth="1"/>
    <col min="10752" max="10752" width="14" style="134" customWidth="1"/>
    <col min="10753" max="10753" width="32.85546875" style="134" customWidth="1"/>
    <col min="10754" max="10754" width="11" style="134" customWidth="1"/>
    <col min="10755" max="10755" width="11.140625" style="134" customWidth="1"/>
    <col min="10756" max="10757" width="13.28515625" style="134" customWidth="1"/>
    <col min="10758" max="10758" width="13.85546875" style="134" customWidth="1"/>
    <col min="10759" max="10762" width="9.140625" style="134" customWidth="1"/>
    <col min="10763" max="11001" width="9.140625" style="134"/>
    <col min="11002" max="11002" width="46.140625" style="134" customWidth="1"/>
    <col min="11003" max="11003" width="30.7109375" style="134" customWidth="1"/>
    <col min="11004" max="11004" width="20.85546875" style="134" customWidth="1"/>
    <col min="11005" max="11006" width="20.42578125" style="134" customWidth="1"/>
    <col min="11007" max="11007" width="14.7109375" style="134" customWidth="1"/>
    <col min="11008" max="11008" width="14" style="134" customWidth="1"/>
    <col min="11009" max="11009" width="32.85546875" style="134" customWidth="1"/>
    <col min="11010" max="11010" width="11" style="134" customWidth="1"/>
    <col min="11011" max="11011" width="11.140625" style="134" customWidth="1"/>
    <col min="11012" max="11013" width="13.28515625" style="134" customWidth="1"/>
    <col min="11014" max="11014" width="13.85546875" style="134" customWidth="1"/>
    <col min="11015" max="11018" width="9.140625" style="134" customWidth="1"/>
    <col min="11019" max="11257" width="9.140625" style="134"/>
    <col min="11258" max="11258" width="46.140625" style="134" customWidth="1"/>
    <col min="11259" max="11259" width="30.7109375" style="134" customWidth="1"/>
    <col min="11260" max="11260" width="20.85546875" style="134" customWidth="1"/>
    <col min="11261" max="11262" width="20.42578125" style="134" customWidth="1"/>
    <col min="11263" max="11263" width="14.7109375" style="134" customWidth="1"/>
    <col min="11264" max="11264" width="14" style="134" customWidth="1"/>
    <col min="11265" max="11265" width="32.85546875" style="134" customWidth="1"/>
    <col min="11266" max="11266" width="11" style="134" customWidth="1"/>
    <col min="11267" max="11267" width="11.140625" style="134" customWidth="1"/>
    <col min="11268" max="11269" width="13.28515625" style="134" customWidth="1"/>
    <col min="11270" max="11270" width="13.85546875" style="134" customWidth="1"/>
    <col min="11271" max="11274" width="9.140625" style="134" customWidth="1"/>
    <col min="11275" max="11513" width="9.140625" style="134"/>
    <col min="11514" max="11514" width="46.140625" style="134" customWidth="1"/>
    <col min="11515" max="11515" width="30.7109375" style="134" customWidth="1"/>
    <col min="11516" max="11516" width="20.85546875" style="134" customWidth="1"/>
    <col min="11517" max="11518" width="20.42578125" style="134" customWidth="1"/>
    <col min="11519" max="11519" width="14.7109375" style="134" customWidth="1"/>
    <col min="11520" max="11520" width="14" style="134" customWidth="1"/>
    <col min="11521" max="11521" width="32.85546875" style="134" customWidth="1"/>
    <col min="11522" max="11522" width="11" style="134" customWidth="1"/>
    <col min="11523" max="11523" width="11.140625" style="134" customWidth="1"/>
    <col min="11524" max="11525" width="13.28515625" style="134" customWidth="1"/>
    <col min="11526" max="11526" width="13.85546875" style="134" customWidth="1"/>
    <col min="11527" max="11530" width="9.140625" style="134" customWidth="1"/>
    <col min="11531" max="11769" width="9.140625" style="134"/>
    <col min="11770" max="11770" width="46.140625" style="134" customWidth="1"/>
    <col min="11771" max="11771" width="30.7109375" style="134" customWidth="1"/>
    <col min="11772" max="11772" width="20.85546875" style="134" customWidth="1"/>
    <col min="11773" max="11774" width="20.42578125" style="134" customWidth="1"/>
    <col min="11775" max="11775" width="14.7109375" style="134" customWidth="1"/>
    <col min="11776" max="11776" width="14" style="134" customWidth="1"/>
    <col min="11777" max="11777" width="32.85546875" style="134" customWidth="1"/>
    <col min="11778" max="11778" width="11" style="134" customWidth="1"/>
    <col min="11779" max="11779" width="11.140625" style="134" customWidth="1"/>
    <col min="11780" max="11781" width="13.28515625" style="134" customWidth="1"/>
    <col min="11782" max="11782" width="13.85546875" style="134" customWidth="1"/>
    <col min="11783" max="11786" width="9.140625" style="134" customWidth="1"/>
    <col min="11787" max="12025" width="9.140625" style="134"/>
    <col min="12026" max="12026" width="46.140625" style="134" customWidth="1"/>
    <col min="12027" max="12027" width="30.7109375" style="134" customWidth="1"/>
    <col min="12028" max="12028" width="20.85546875" style="134" customWidth="1"/>
    <col min="12029" max="12030" width="20.42578125" style="134" customWidth="1"/>
    <col min="12031" max="12031" width="14.7109375" style="134" customWidth="1"/>
    <col min="12032" max="12032" width="14" style="134" customWidth="1"/>
    <col min="12033" max="12033" width="32.85546875" style="134" customWidth="1"/>
    <col min="12034" max="12034" width="11" style="134" customWidth="1"/>
    <col min="12035" max="12035" width="11.140625" style="134" customWidth="1"/>
    <col min="12036" max="12037" width="13.28515625" style="134" customWidth="1"/>
    <col min="12038" max="12038" width="13.85546875" style="134" customWidth="1"/>
    <col min="12039" max="12042" width="9.140625" style="134" customWidth="1"/>
    <col min="12043" max="12281" width="9.140625" style="134"/>
    <col min="12282" max="12282" width="46.140625" style="134" customWidth="1"/>
    <col min="12283" max="12283" width="30.7109375" style="134" customWidth="1"/>
    <col min="12284" max="12284" width="20.85546875" style="134" customWidth="1"/>
    <col min="12285" max="12286" width="20.42578125" style="134" customWidth="1"/>
    <col min="12287" max="12287" width="14.7109375" style="134" customWidth="1"/>
    <col min="12288" max="12288" width="14" style="134" customWidth="1"/>
    <col min="12289" max="12289" width="32.85546875" style="134" customWidth="1"/>
    <col min="12290" max="12290" width="11" style="134" customWidth="1"/>
    <col min="12291" max="12291" width="11.140625" style="134" customWidth="1"/>
    <col min="12292" max="12293" width="13.28515625" style="134" customWidth="1"/>
    <col min="12294" max="12294" width="13.85546875" style="134" customWidth="1"/>
    <col min="12295" max="12298" width="9.140625" style="134" customWidth="1"/>
    <col min="12299" max="12537" width="9.140625" style="134"/>
    <col min="12538" max="12538" width="46.140625" style="134" customWidth="1"/>
    <col min="12539" max="12539" width="30.7109375" style="134" customWidth="1"/>
    <col min="12540" max="12540" width="20.85546875" style="134" customWidth="1"/>
    <col min="12541" max="12542" width="20.42578125" style="134" customWidth="1"/>
    <col min="12543" max="12543" width="14.7109375" style="134" customWidth="1"/>
    <col min="12544" max="12544" width="14" style="134" customWidth="1"/>
    <col min="12545" max="12545" width="32.85546875" style="134" customWidth="1"/>
    <col min="12546" max="12546" width="11" style="134" customWidth="1"/>
    <col min="12547" max="12547" width="11.140625" style="134" customWidth="1"/>
    <col min="12548" max="12549" width="13.28515625" style="134" customWidth="1"/>
    <col min="12550" max="12550" width="13.85546875" style="134" customWidth="1"/>
    <col min="12551" max="12554" width="9.140625" style="134" customWidth="1"/>
    <col min="12555" max="12793" width="9.140625" style="134"/>
    <col min="12794" max="12794" width="46.140625" style="134" customWidth="1"/>
    <col min="12795" max="12795" width="30.7109375" style="134" customWidth="1"/>
    <col min="12796" max="12796" width="20.85546875" style="134" customWidth="1"/>
    <col min="12797" max="12798" width="20.42578125" style="134" customWidth="1"/>
    <col min="12799" max="12799" width="14.7109375" style="134" customWidth="1"/>
    <col min="12800" max="12800" width="14" style="134" customWidth="1"/>
    <col min="12801" max="12801" width="32.85546875" style="134" customWidth="1"/>
    <col min="12802" max="12802" width="11" style="134" customWidth="1"/>
    <col min="12803" max="12803" width="11.140625" style="134" customWidth="1"/>
    <col min="12804" max="12805" width="13.28515625" style="134" customWidth="1"/>
    <col min="12806" max="12806" width="13.85546875" style="134" customWidth="1"/>
    <col min="12807" max="12810" width="9.140625" style="134" customWidth="1"/>
    <col min="12811" max="13049" width="9.140625" style="134"/>
    <col min="13050" max="13050" width="46.140625" style="134" customWidth="1"/>
    <col min="13051" max="13051" width="30.7109375" style="134" customWidth="1"/>
    <col min="13052" max="13052" width="20.85546875" style="134" customWidth="1"/>
    <col min="13053" max="13054" width="20.42578125" style="134" customWidth="1"/>
    <col min="13055" max="13055" width="14.7109375" style="134" customWidth="1"/>
    <col min="13056" max="13056" width="14" style="134" customWidth="1"/>
    <col min="13057" max="13057" width="32.85546875" style="134" customWidth="1"/>
    <col min="13058" max="13058" width="11" style="134" customWidth="1"/>
    <col min="13059" max="13059" width="11.140625" style="134" customWidth="1"/>
    <col min="13060" max="13061" width="13.28515625" style="134" customWidth="1"/>
    <col min="13062" max="13062" width="13.85546875" style="134" customWidth="1"/>
    <col min="13063" max="13066" width="9.140625" style="134" customWidth="1"/>
    <col min="13067" max="13305" width="9.140625" style="134"/>
    <col min="13306" max="13306" width="46.140625" style="134" customWidth="1"/>
    <col min="13307" max="13307" width="30.7109375" style="134" customWidth="1"/>
    <col min="13308" max="13308" width="20.85546875" style="134" customWidth="1"/>
    <col min="13309" max="13310" width="20.42578125" style="134" customWidth="1"/>
    <col min="13311" max="13311" width="14.7109375" style="134" customWidth="1"/>
    <col min="13312" max="13312" width="14" style="134" customWidth="1"/>
    <col min="13313" max="13313" width="32.85546875" style="134" customWidth="1"/>
    <col min="13314" max="13314" width="11" style="134" customWidth="1"/>
    <col min="13315" max="13315" width="11.140625" style="134" customWidth="1"/>
    <col min="13316" max="13317" width="13.28515625" style="134" customWidth="1"/>
    <col min="13318" max="13318" width="13.85546875" style="134" customWidth="1"/>
    <col min="13319" max="13322" width="9.140625" style="134" customWidth="1"/>
    <col min="13323" max="13561" width="9.140625" style="134"/>
    <col min="13562" max="13562" width="46.140625" style="134" customWidth="1"/>
    <col min="13563" max="13563" width="30.7109375" style="134" customWidth="1"/>
    <col min="13564" max="13564" width="20.85546875" style="134" customWidth="1"/>
    <col min="13565" max="13566" width="20.42578125" style="134" customWidth="1"/>
    <col min="13567" max="13567" width="14.7109375" style="134" customWidth="1"/>
    <col min="13568" max="13568" width="14" style="134" customWidth="1"/>
    <col min="13569" max="13569" width="32.85546875" style="134" customWidth="1"/>
    <col min="13570" max="13570" width="11" style="134" customWidth="1"/>
    <col min="13571" max="13571" width="11.140625" style="134" customWidth="1"/>
    <col min="13572" max="13573" width="13.28515625" style="134" customWidth="1"/>
    <col min="13574" max="13574" width="13.85546875" style="134" customWidth="1"/>
    <col min="13575" max="13578" width="9.140625" style="134" customWidth="1"/>
    <col min="13579" max="13817" width="9.140625" style="134"/>
    <col min="13818" max="13818" width="46.140625" style="134" customWidth="1"/>
    <col min="13819" max="13819" width="30.7109375" style="134" customWidth="1"/>
    <col min="13820" max="13820" width="20.85546875" style="134" customWidth="1"/>
    <col min="13821" max="13822" width="20.42578125" style="134" customWidth="1"/>
    <col min="13823" max="13823" width="14.7109375" style="134" customWidth="1"/>
    <col min="13824" max="13824" width="14" style="134" customWidth="1"/>
    <col min="13825" max="13825" width="32.85546875" style="134" customWidth="1"/>
    <col min="13826" max="13826" width="11" style="134" customWidth="1"/>
    <col min="13827" max="13827" width="11.140625" style="134" customWidth="1"/>
    <col min="13828" max="13829" width="13.28515625" style="134" customWidth="1"/>
    <col min="13830" max="13830" width="13.85546875" style="134" customWidth="1"/>
    <col min="13831" max="13834" width="9.140625" style="134" customWidth="1"/>
    <col min="13835" max="14073" width="9.140625" style="134"/>
    <col min="14074" max="14074" width="46.140625" style="134" customWidth="1"/>
    <col min="14075" max="14075" width="30.7109375" style="134" customWidth="1"/>
    <col min="14076" max="14076" width="20.85546875" style="134" customWidth="1"/>
    <col min="14077" max="14078" width="20.42578125" style="134" customWidth="1"/>
    <col min="14079" max="14079" width="14.7109375" style="134" customWidth="1"/>
    <col min="14080" max="14080" width="14" style="134" customWidth="1"/>
    <col min="14081" max="14081" width="32.85546875" style="134" customWidth="1"/>
    <col min="14082" max="14082" width="11" style="134" customWidth="1"/>
    <col min="14083" max="14083" width="11.140625" style="134" customWidth="1"/>
    <col min="14084" max="14085" width="13.28515625" style="134" customWidth="1"/>
    <col min="14086" max="14086" width="13.85546875" style="134" customWidth="1"/>
    <col min="14087" max="14090" width="9.140625" style="134" customWidth="1"/>
    <col min="14091" max="14329" width="9.140625" style="134"/>
    <col min="14330" max="14330" width="46.140625" style="134" customWidth="1"/>
    <col min="14331" max="14331" width="30.7109375" style="134" customWidth="1"/>
    <col min="14332" max="14332" width="20.85546875" style="134" customWidth="1"/>
    <col min="14333" max="14334" width="20.42578125" style="134" customWidth="1"/>
    <col min="14335" max="14335" width="14.7109375" style="134" customWidth="1"/>
    <col min="14336" max="14336" width="14" style="134" customWidth="1"/>
    <col min="14337" max="14337" width="32.85546875" style="134" customWidth="1"/>
    <col min="14338" max="14338" width="11" style="134" customWidth="1"/>
    <col min="14339" max="14339" width="11.140625" style="134" customWidth="1"/>
    <col min="14340" max="14341" width="13.28515625" style="134" customWidth="1"/>
    <col min="14342" max="14342" width="13.85546875" style="134" customWidth="1"/>
    <col min="14343" max="14346" width="9.140625" style="134" customWidth="1"/>
    <col min="14347" max="14585" width="9.140625" style="134"/>
    <col min="14586" max="14586" width="46.140625" style="134" customWidth="1"/>
    <col min="14587" max="14587" width="30.7109375" style="134" customWidth="1"/>
    <col min="14588" max="14588" width="20.85546875" style="134" customWidth="1"/>
    <col min="14589" max="14590" width="20.42578125" style="134" customWidth="1"/>
    <col min="14591" max="14591" width="14.7109375" style="134" customWidth="1"/>
    <col min="14592" max="14592" width="14" style="134" customWidth="1"/>
    <col min="14593" max="14593" width="32.85546875" style="134" customWidth="1"/>
    <col min="14594" max="14594" width="11" style="134" customWidth="1"/>
    <col min="14595" max="14595" width="11.140625" style="134" customWidth="1"/>
    <col min="14596" max="14597" width="13.28515625" style="134" customWidth="1"/>
    <col min="14598" max="14598" width="13.85546875" style="134" customWidth="1"/>
    <col min="14599" max="14602" width="9.140625" style="134" customWidth="1"/>
    <col min="14603" max="14841" width="9.140625" style="134"/>
    <col min="14842" max="14842" width="46.140625" style="134" customWidth="1"/>
    <col min="14843" max="14843" width="30.7109375" style="134" customWidth="1"/>
    <col min="14844" max="14844" width="20.85546875" style="134" customWidth="1"/>
    <col min="14845" max="14846" width="20.42578125" style="134" customWidth="1"/>
    <col min="14847" max="14847" width="14.7109375" style="134" customWidth="1"/>
    <col min="14848" max="14848" width="14" style="134" customWidth="1"/>
    <col min="14849" max="14849" width="32.85546875" style="134" customWidth="1"/>
    <col min="14850" max="14850" width="11" style="134" customWidth="1"/>
    <col min="14851" max="14851" width="11.140625" style="134" customWidth="1"/>
    <col min="14852" max="14853" width="13.28515625" style="134" customWidth="1"/>
    <col min="14854" max="14854" width="13.85546875" style="134" customWidth="1"/>
    <col min="14855" max="14858" width="9.140625" style="134" customWidth="1"/>
    <col min="14859" max="15097" width="9.140625" style="134"/>
    <col min="15098" max="15098" width="46.140625" style="134" customWidth="1"/>
    <col min="15099" max="15099" width="30.7109375" style="134" customWidth="1"/>
    <col min="15100" max="15100" width="20.85546875" style="134" customWidth="1"/>
    <col min="15101" max="15102" width="20.42578125" style="134" customWidth="1"/>
    <col min="15103" max="15103" width="14.7109375" style="134" customWidth="1"/>
    <col min="15104" max="15104" width="14" style="134" customWidth="1"/>
    <col min="15105" max="15105" width="32.85546875" style="134" customWidth="1"/>
    <col min="15106" max="15106" width="11" style="134" customWidth="1"/>
    <col min="15107" max="15107" width="11.140625" style="134" customWidth="1"/>
    <col min="15108" max="15109" width="13.28515625" style="134" customWidth="1"/>
    <col min="15110" max="15110" width="13.85546875" style="134" customWidth="1"/>
    <col min="15111" max="15114" width="9.140625" style="134" customWidth="1"/>
    <col min="15115" max="15353" width="9.140625" style="134"/>
    <col min="15354" max="15354" width="46.140625" style="134" customWidth="1"/>
    <col min="15355" max="15355" width="30.7109375" style="134" customWidth="1"/>
    <col min="15356" max="15356" width="20.85546875" style="134" customWidth="1"/>
    <col min="15357" max="15358" width="20.42578125" style="134" customWidth="1"/>
    <col min="15359" max="15359" width="14.7109375" style="134" customWidth="1"/>
    <col min="15360" max="15360" width="14" style="134" customWidth="1"/>
    <col min="15361" max="15361" width="32.85546875" style="134" customWidth="1"/>
    <col min="15362" max="15362" width="11" style="134" customWidth="1"/>
    <col min="15363" max="15363" width="11.140625" style="134" customWidth="1"/>
    <col min="15364" max="15365" width="13.28515625" style="134" customWidth="1"/>
    <col min="15366" max="15366" width="13.85546875" style="134" customWidth="1"/>
    <col min="15367" max="15370" width="9.140625" style="134" customWidth="1"/>
    <col min="15371" max="15609" width="9.140625" style="134"/>
    <col min="15610" max="15610" width="46.140625" style="134" customWidth="1"/>
    <col min="15611" max="15611" width="30.7109375" style="134" customWidth="1"/>
    <col min="15612" max="15612" width="20.85546875" style="134" customWidth="1"/>
    <col min="15613" max="15614" width="20.42578125" style="134" customWidth="1"/>
    <col min="15615" max="15615" width="14.7109375" style="134" customWidth="1"/>
    <col min="15616" max="15616" width="14" style="134" customWidth="1"/>
    <col min="15617" max="15617" width="32.85546875" style="134" customWidth="1"/>
    <col min="15618" max="15618" width="11" style="134" customWidth="1"/>
    <col min="15619" max="15619" width="11.140625" style="134" customWidth="1"/>
    <col min="15620" max="15621" width="13.28515625" style="134" customWidth="1"/>
    <col min="15622" max="15622" width="13.85546875" style="134" customWidth="1"/>
    <col min="15623" max="15626" width="9.140625" style="134" customWidth="1"/>
    <col min="15627" max="15865" width="9.140625" style="134"/>
    <col min="15866" max="15866" width="46.140625" style="134" customWidth="1"/>
    <col min="15867" max="15867" width="30.7109375" style="134" customWidth="1"/>
    <col min="15868" max="15868" width="20.85546875" style="134" customWidth="1"/>
    <col min="15869" max="15870" width="20.42578125" style="134" customWidth="1"/>
    <col min="15871" max="15871" width="14.7109375" style="134" customWidth="1"/>
    <col min="15872" max="15872" width="14" style="134" customWidth="1"/>
    <col min="15873" max="15873" width="32.85546875" style="134" customWidth="1"/>
    <col min="15874" max="15874" width="11" style="134" customWidth="1"/>
    <col min="15875" max="15875" width="11.140625" style="134" customWidth="1"/>
    <col min="15876" max="15877" width="13.28515625" style="134" customWidth="1"/>
    <col min="15878" max="15878" width="13.85546875" style="134" customWidth="1"/>
    <col min="15879" max="15882" width="9.140625" style="134" customWidth="1"/>
    <col min="15883" max="16121" width="9.140625" style="134"/>
    <col min="16122" max="16122" width="46.140625" style="134" customWidth="1"/>
    <col min="16123" max="16123" width="30.7109375" style="134" customWidth="1"/>
    <col min="16124" max="16124" width="20.85546875" style="134" customWidth="1"/>
    <col min="16125" max="16126" width="20.42578125" style="134" customWidth="1"/>
    <col min="16127" max="16127" width="14.7109375" style="134" customWidth="1"/>
    <col min="16128" max="16128" width="14" style="134" customWidth="1"/>
    <col min="16129" max="16129" width="32.85546875" style="134" customWidth="1"/>
    <col min="16130" max="16130" width="11" style="134" customWidth="1"/>
    <col min="16131" max="16131" width="11.140625" style="134" customWidth="1"/>
    <col min="16132" max="16133" width="13.28515625" style="134" customWidth="1"/>
    <col min="16134" max="16134" width="13.85546875" style="134" customWidth="1"/>
    <col min="16135" max="16138" width="9.140625" style="134" customWidth="1"/>
    <col min="16139" max="16384" width="9.140625" style="134"/>
  </cols>
  <sheetData>
    <row r="1" spans="1:7" s="344" customFormat="1" ht="12.75">
      <c r="A1" s="341"/>
      <c r="B1" s="341"/>
      <c r="C1" s="342"/>
      <c r="D1" s="342"/>
      <c r="E1" s="342"/>
      <c r="F1" s="342"/>
      <c r="G1" s="343" t="s">
        <v>221</v>
      </c>
    </row>
    <row r="2" spans="1:7" s="344" customFormat="1" ht="12.75">
      <c r="A2" s="341"/>
      <c r="B2" s="341"/>
      <c r="C2" s="342"/>
      <c r="D2" s="342"/>
      <c r="E2" s="342"/>
      <c r="F2" s="342"/>
      <c r="G2" s="343" t="s">
        <v>222</v>
      </c>
    </row>
    <row r="3" spans="1:7" s="344" customFormat="1" ht="12.75">
      <c r="A3" s="341"/>
      <c r="B3" s="341"/>
      <c r="C3" s="342"/>
      <c r="D3" s="342"/>
      <c r="E3" s="342"/>
      <c r="F3" s="342"/>
      <c r="G3" s="343" t="s">
        <v>223</v>
      </c>
    </row>
    <row r="4" spans="1:7" s="344" customFormat="1" ht="12.75">
      <c r="A4" s="341"/>
      <c r="B4" s="341"/>
      <c r="C4" s="342"/>
      <c r="D4" s="342"/>
      <c r="E4" s="342"/>
      <c r="F4" s="342"/>
      <c r="G4" s="343" t="s">
        <v>224</v>
      </c>
    </row>
    <row r="5" spans="1:7" s="344" customFormat="1" ht="12.75">
      <c r="A5" s="341"/>
      <c r="B5" s="316"/>
      <c r="C5" s="342"/>
      <c r="D5" s="342"/>
      <c r="E5" s="342"/>
      <c r="F5" s="342"/>
      <c r="G5" s="343" t="s">
        <v>225</v>
      </c>
    </row>
    <row r="6" spans="1:7" s="344" customFormat="1">
      <c r="A6" s="345"/>
      <c r="B6" s="318"/>
      <c r="C6" s="346"/>
      <c r="D6" s="346"/>
      <c r="E6" s="346"/>
      <c r="F6" s="347"/>
      <c r="G6" s="347"/>
    </row>
    <row r="7" spans="1:7" s="344" customFormat="1">
      <c r="A7" s="345"/>
      <c r="B7" s="318"/>
      <c r="C7" s="346"/>
      <c r="D7" s="346"/>
      <c r="E7" s="347"/>
      <c r="F7" s="347"/>
      <c r="G7" s="348" t="s">
        <v>226</v>
      </c>
    </row>
    <row r="8" spans="1:7" s="2" customFormat="1">
      <c r="A8" s="1"/>
      <c r="B8" s="1"/>
    </row>
    <row r="9" spans="1:7" s="344" customFormat="1" ht="15.75">
      <c r="A9" s="345"/>
      <c r="B9" s="318"/>
      <c r="C9" s="346"/>
      <c r="D9" s="941" t="s">
        <v>436</v>
      </c>
      <c r="E9" s="941"/>
      <c r="F9" s="941"/>
      <c r="G9" s="941"/>
    </row>
    <row r="10" spans="1:7" s="4" customFormat="1" ht="15.75">
      <c r="D10" s="941" t="s">
        <v>227</v>
      </c>
      <c r="E10" s="941"/>
      <c r="F10" s="941"/>
      <c r="G10" s="941"/>
    </row>
    <row r="11" spans="1:7" s="4" customFormat="1" ht="15.75">
      <c r="D11" s="941" t="s">
        <v>228</v>
      </c>
      <c r="E11" s="941"/>
      <c r="F11" s="941"/>
      <c r="G11" s="941"/>
    </row>
    <row r="12" spans="1:7" s="4" customFormat="1" ht="15.75">
      <c r="D12" s="941" t="s">
        <v>481</v>
      </c>
      <c r="E12" s="941"/>
      <c r="F12" s="941"/>
      <c r="G12" s="941"/>
    </row>
    <row r="13" spans="1:7" s="4" customFormat="1" ht="21.75" customHeight="1"/>
    <row r="14" spans="1:7" s="644" customFormat="1" ht="19.5" customHeight="1">
      <c r="D14" s="990" t="s">
        <v>477</v>
      </c>
      <c r="E14" s="990"/>
      <c r="F14" s="990"/>
      <c r="G14" s="990"/>
    </row>
    <row r="15" spans="1:7" s="890" customFormat="1" ht="15.75">
      <c r="D15" s="991" t="s">
        <v>437</v>
      </c>
      <c r="E15" s="991"/>
      <c r="F15" s="991"/>
      <c r="G15" s="991"/>
    </row>
    <row r="16" spans="1:7" s="891" customFormat="1" ht="15.75">
      <c r="D16" s="992" t="s">
        <v>438</v>
      </c>
      <c r="E16" s="992"/>
      <c r="F16" s="992"/>
      <c r="G16" s="992"/>
    </row>
    <row r="17" spans="1:7" s="891" customFormat="1" ht="15.75">
      <c r="D17" s="993" t="s">
        <v>462</v>
      </c>
      <c r="E17" s="993"/>
      <c r="F17" s="993"/>
      <c r="G17" s="993"/>
    </row>
    <row r="18" spans="1:7" s="891" customFormat="1" ht="15.75">
      <c r="F18" s="891" t="s">
        <v>27</v>
      </c>
    </row>
    <row r="19" spans="1:7" s="35" customFormat="1" ht="15.75">
      <c r="F19" s="36"/>
    </row>
    <row r="20" spans="1:7" s="35" customFormat="1" ht="18" customHeight="1"/>
    <row r="21" spans="1:7" s="35" customFormat="1" ht="18" customHeight="1">
      <c r="F21" s="181"/>
    </row>
    <row r="22" spans="1:7" s="8" customFormat="1" ht="15.75">
      <c r="A22" s="1052" t="s">
        <v>2</v>
      </c>
      <c r="B22" s="1052"/>
      <c r="C22" s="1052"/>
      <c r="D22" s="1052"/>
      <c r="E22" s="1052"/>
      <c r="F22" s="1052"/>
      <c r="G22" s="1052"/>
    </row>
    <row r="23" spans="1:7" s="8" customFormat="1" ht="15.75">
      <c r="A23" s="1055" t="s">
        <v>192</v>
      </c>
      <c r="B23" s="1055"/>
      <c r="C23" s="1055"/>
      <c r="D23" s="1055"/>
      <c r="E23" s="1055"/>
      <c r="F23" s="1055"/>
      <c r="G23" s="1055"/>
    </row>
    <row r="24" spans="1:7" s="8" customFormat="1" ht="15.75">
      <c r="A24" s="1051"/>
      <c r="B24" s="1051"/>
      <c r="C24" s="1051"/>
      <c r="D24" s="1051"/>
      <c r="E24" s="1051"/>
      <c r="F24" s="1051"/>
      <c r="G24" s="1051"/>
    </row>
    <row r="25" spans="1:7" s="8" customFormat="1" ht="15" customHeight="1">
      <c r="A25" s="1052" t="s">
        <v>28</v>
      </c>
      <c r="B25" s="1052"/>
      <c r="C25" s="1052"/>
      <c r="D25" s="1052"/>
      <c r="E25" s="1052"/>
      <c r="F25" s="1052"/>
      <c r="G25" s="1052"/>
    </row>
    <row r="26" spans="1:7" ht="18" customHeight="1">
      <c r="A26" s="138"/>
      <c r="B26" s="138"/>
      <c r="C26" s="139"/>
      <c r="D26" s="139"/>
      <c r="E26" s="139"/>
      <c r="F26" s="139"/>
      <c r="G26" s="139"/>
    </row>
    <row r="27" spans="1:7" ht="34.700000000000003" customHeight="1">
      <c r="A27" s="1069" t="s">
        <v>73</v>
      </c>
      <c r="B27" s="1069"/>
      <c r="C27" s="1069"/>
      <c r="D27" s="1069"/>
      <c r="E27" s="1069"/>
      <c r="F27" s="1069"/>
      <c r="G27" s="1069"/>
    </row>
    <row r="28" spans="1:7" s="8" customFormat="1" ht="21.75" customHeight="1">
      <c r="A28" s="1060" t="s">
        <v>465</v>
      </c>
      <c r="B28" s="1060"/>
      <c r="C28" s="1060"/>
      <c r="D28" s="1060"/>
      <c r="E28" s="1060"/>
      <c r="F28" s="1060"/>
      <c r="G28" s="1060"/>
    </row>
    <row r="29" spans="1:7" s="137" customFormat="1" ht="79.5" customHeight="1">
      <c r="A29" s="1070" t="s">
        <v>135</v>
      </c>
      <c r="B29" s="1070"/>
      <c r="C29" s="1070"/>
      <c r="D29" s="1070"/>
      <c r="E29" s="1070"/>
      <c r="F29" s="1070"/>
      <c r="G29" s="1070"/>
    </row>
    <row r="30" spans="1:7" s="145" customFormat="1" ht="17.25" customHeight="1">
      <c r="A30" s="135" t="s">
        <v>3</v>
      </c>
    </row>
    <row r="31" spans="1:7" s="145" customFormat="1" ht="15.75" customHeight="1">
      <c r="A31" s="1071" t="s">
        <v>272</v>
      </c>
      <c r="B31" s="1071"/>
      <c r="C31" s="1071"/>
      <c r="D31" s="1071"/>
      <c r="E31" s="1071"/>
      <c r="F31" s="1071"/>
      <c r="G31" s="1071"/>
    </row>
    <row r="32" spans="1:7" s="145" customFormat="1" ht="31.5" customHeight="1">
      <c r="A32" s="1072" t="s">
        <v>502</v>
      </c>
      <c r="B32" s="1072"/>
      <c r="C32" s="1072"/>
      <c r="D32" s="1072"/>
      <c r="E32" s="1072"/>
      <c r="F32" s="1072"/>
      <c r="G32" s="1072"/>
    </row>
    <row r="33" spans="1:7" s="145" customFormat="1" ht="16.7" customHeight="1">
      <c r="A33" s="135" t="s">
        <v>130</v>
      </c>
    </row>
    <row r="34" spans="1:7" s="145" customFormat="1" ht="15.75">
      <c r="A34" s="135" t="s">
        <v>131</v>
      </c>
    </row>
    <row r="35" spans="1:7" ht="77.25" customHeight="1">
      <c r="A35" s="1070" t="s">
        <v>152</v>
      </c>
      <c r="B35" s="1070"/>
      <c r="C35" s="1070"/>
      <c r="D35" s="1070"/>
      <c r="E35" s="1070"/>
      <c r="F35" s="1070"/>
      <c r="G35" s="1070"/>
    </row>
    <row r="36" spans="1:7" s="145" customFormat="1" ht="24.75" customHeight="1">
      <c r="A36" s="1068" t="s">
        <v>317</v>
      </c>
      <c r="B36" s="1068"/>
      <c r="C36" s="1068"/>
      <c r="D36" s="1068"/>
      <c r="E36" s="1068"/>
      <c r="F36" s="1068"/>
      <c r="G36" s="1068"/>
    </row>
    <row r="37" spans="1:7" s="37" customFormat="1" ht="20.25" customHeight="1">
      <c r="A37" s="1058" t="s">
        <v>59</v>
      </c>
      <c r="B37" s="1058"/>
      <c r="C37" s="1058"/>
      <c r="D37" s="1058" t="s">
        <v>7</v>
      </c>
      <c r="E37" s="1058" t="s">
        <v>60</v>
      </c>
      <c r="F37" s="1058"/>
      <c r="G37" s="1058"/>
    </row>
    <row r="38" spans="1:7" s="37" customFormat="1" ht="19.5" customHeight="1">
      <c r="A38" s="1058"/>
      <c r="B38" s="1058"/>
      <c r="C38" s="1058"/>
      <c r="D38" s="1058"/>
      <c r="E38" s="56" t="s">
        <v>13</v>
      </c>
      <c r="F38" s="56" t="s">
        <v>14</v>
      </c>
      <c r="G38" s="502" t="s">
        <v>30</v>
      </c>
    </row>
    <row r="39" spans="1:7" s="37" customFormat="1" ht="32.25" customHeight="1">
      <c r="A39" s="1059" t="s">
        <v>162</v>
      </c>
      <c r="B39" s="1059"/>
      <c r="C39" s="1059"/>
      <c r="D39" s="40" t="s">
        <v>62</v>
      </c>
      <c r="E39" s="188">
        <v>5</v>
      </c>
      <c r="F39" s="188"/>
      <c r="G39" s="188"/>
    </row>
    <row r="40" spans="1:7" ht="38.25" customHeight="1">
      <c r="A40" s="1070" t="s">
        <v>151</v>
      </c>
      <c r="B40" s="1070"/>
      <c r="C40" s="1070"/>
      <c r="D40" s="1070"/>
      <c r="E40" s="1070"/>
      <c r="F40" s="1070"/>
      <c r="G40" s="1070"/>
    </row>
    <row r="41" spans="1:7" ht="17.850000000000001" customHeight="1">
      <c r="A41" s="1073" t="s">
        <v>5</v>
      </c>
      <c r="B41" s="1073"/>
      <c r="C41" s="1073"/>
      <c r="D41" s="1073"/>
      <c r="E41" s="1073"/>
      <c r="F41" s="1073"/>
      <c r="G41" s="1073"/>
    </row>
    <row r="42" spans="1:7" ht="30.95" customHeight="1">
      <c r="A42" s="1074" t="s">
        <v>6</v>
      </c>
      <c r="B42" s="1074" t="s">
        <v>7</v>
      </c>
      <c r="C42" s="148" t="s">
        <v>8</v>
      </c>
      <c r="D42" s="148" t="s">
        <v>9</v>
      </c>
      <c r="E42" s="1077" t="s">
        <v>10</v>
      </c>
      <c r="F42" s="1078"/>
      <c r="G42" s="1079"/>
    </row>
    <row r="43" spans="1:7" ht="17.25" customHeight="1">
      <c r="A43" s="1075"/>
      <c r="B43" s="1076"/>
      <c r="C43" s="149" t="s">
        <v>11</v>
      </c>
      <c r="D43" s="149" t="s">
        <v>12</v>
      </c>
      <c r="E43" s="149" t="s">
        <v>13</v>
      </c>
      <c r="F43" s="149" t="s">
        <v>14</v>
      </c>
      <c r="G43" s="149" t="s">
        <v>30</v>
      </c>
    </row>
    <row r="44" spans="1:7" ht="33" customHeight="1">
      <c r="A44" s="150" t="s">
        <v>15</v>
      </c>
      <c r="B44" s="148" t="s">
        <v>16</v>
      </c>
      <c r="C44" s="151">
        <f>C62</f>
        <v>0</v>
      </c>
      <c r="D44" s="151">
        <f t="shared" ref="D44:G44" si="0">D62</f>
        <v>117578</v>
      </c>
      <c r="E44" s="151">
        <f t="shared" si="0"/>
        <v>1405290</v>
      </c>
      <c r="F44" s="151">
        <f t="shared" si="0"/>
        <v>0</v>
      </c>
      <c r="G44" s="151">
        <f t="shared" si="0"/>
        <v>0</v>
      </c>
    </row>
    <row r="45" spans="1:7" ht="21.75" customHeight="1">
      <c r="A45" s="150" t="s">
        <v>17</v>
      </c>
      <c r="B45" s="148" t="s">
        <v>16</v>
      </c>
      <c r="C45" s="151">
        <f>C77</f>
        <v>481714.5</v>
      </c>
      <c r="D45" s="151">
        <f t="shared" ref="D45:G45" si="1">D77</f>
        <v>480949.6</v>
      </c>
      <c r="E45" s="151">
        <f t="shared" si="1"/>
        <v>0</v>
      </c>
      <c r="F45" s="151">
        <f t="shared" si="1"/>
        <v>0</v>
      </c>
      <c r="G45" s="151">
        <f t="shared" si="1"/>
        <v>0</v>
      </c>
    </row>
    <row r="46" spans="1:7" ht="27.75" customHeight="1">
      <c r="A46" s="152" t="s">
        <v>18</v>
      </c>
      <c r="B46" s="153" t="s">
        <v>16</v>
      </c>
      <c r="C46" s="154">
        <f>C44+C45</f>
        <v>481714.5</v>
      </c>
      <c r="D46" s="154">
        <f>D44+D45</f>
        <v>598527.6</v>
      </c>
      <c r="E46" s="154">
        <f>E44+E45</f>
        <v>1405290</v>
      </c>
      <c r="F46" s="154">
        <f>F44+F45</f>
        <v>0</v>
      </c>
      <c r="G46" s="154">
        <f>G44+G45</f>
        <v>0</v>
      </c>
    </row>
    <row r="47" spans="1:7" ht="12.75" customHeight="1">
      <c r="A47" s="142"/>
      <c r="B47" s="513"/>
      <c r="C47" s="514"/>
      <c r="D47" s="514"/>
      <c r="E47" s="514"/>
      <c r="F47" s="514"/>
      <c r="G47" s="514"/>
    </row>
    <row r="48" spans="1:7" s="137" customFormat="1" ht="19.5" customHeight="1">
      <c r="A48" s="1069" t="s">
        <v>19</v>
      </c>
      <c r="B48" s="1069"/>
      <c r="C48" s="1069"/>
      <c r="D48" s="1069"/>
      <c r="E48" s="1069"/>
      <c r="F48" s="1069"/>
      <c r="G48" s="1069"/>
    </row>
    <row r="49" spans="1:14" s="145" customFormat="1" ht="17.25" customHeight="1">
      <c r="A49" s="135" t="s">
        <v>20</v>
      </c>
    </row>
    <row r="50" spans="1:14" s="145" customFormat="1" ht="27" customHeight="1">
      <c r="A50" s="1072" t="s">
        <v>502</v>
      </c>
      <c r="B50" s="1072"/>
      <c r="C50" s="1072"/>
      <c r="D50" s="1072"/>
      <c r="E50" s="1072"/>
      <c r="F50" s="1072"/>
      <c r="G50" s="1072"/>
    </row>
    <row r="51" spans="1:14" s="145" customFormat="1" ht="17.25" customHeight="1">
      <c r="A51" s="135" t="s">
        <v>131</v>
      </c>
      <c r="B51" s="156"/>
      <c r="C51" s="156"/>
      <c r="D51" s="156"/>
      <c r="E51" s="156"/>
      <c r="F51" s="156"/>
      <c r="G51" s="156"/>
    </row>
    <row r="52" spans="1:14" ht="35.85" customHeight="1">
      <c r="A52" s="1080" t="s">
        <v>153</v>
      </c>
      <c r="B52" s="1080"/>
      <c r="C52" s="1080"/>
      <c r="D52" s="1080"/>
      <c r="E52" s="1080"/>
      <c r="F52" s="1080"/>
      <c r="G52" s="1080"/>
    </row>
    <row r="53" spans="1:14" ht="15.75">
      <c r="A53" s="1081" t="s">
        <v>21</v>
      </c>
      <c r="B53" s="1082" t="s">
        <v>7</v>
      </c>
      <c r="C53" s="157" t="s">
        <v>8</v>
      </c>
      <c r="D53" s="157" t="s">
        <v>9</v>
      </c>
      <c r="E53" s="1082" t="s">
        <v>10</v>
      </c>
      <c r="F53" s="1082"/>
      <c r="G53" s="1082"/>
    </row>
    <row r="54" spans="1:14" ht="14.25" customHeight="1">
      <c r="A54" s="1081"/>
      <c r="B54" s="1082"/>
      <c r="C54" s="148" t="s">
        <v>11</v>
      </c>
      <c r="D54" s="148" t="s">
        <v>12</v>
      </c>
      <c r="E54" s="148" t="s">
        <v>13</v>
      </c>
      <c r="F54" s="148" t="s">
        <v>14</v>
      </c>
      <c r="G54" s="148" t="s">
        <v>30</v>
      </c>
    </row>
    <row r="55" spans="1:14" ht="15.75">
      <c r="A55" s="159" t="s">
        <v>74</v>
      </c>
      <c r="B55" s="160" t="s">
        <v>36</v>
      </c>
      <c r="C55" s="161"/>
      <c r="D55" s="161"/>
      <c r="E55" s="208">
        <v>278266</v>
      </c>
      <c r="F55" s="161"/>
      <c r="G55" s="161"/>
    </row>
    <row r="56" spans="1:14" ht="12" customHeight="1">
      <c r="A56" s="162"/>
      <c r="B56" s="163"/>
      <c r="C56" s="164"/>
      <c r="D56" s="164"/>
      <c r="E56" s="164"/>
      <c r="F56" s="164"/>
      <c r="G56" s="164"/>
    </row>
    <row r="57" spans="1:14" ht="15.75">
      <c r="A57" s="1082" t="s">
        <v>22</v>
      </c>
      <c r="B57" s="1082" t="s">
        <v>7</v>
      </c>
      <c r="C57" s="157" t="s">
        <v>8</v>
      </c>
      <c r="D57" s="157" t="s">
        <v>9</v>
      </c>
      <c r="E57" s="1082" t="s">
        <v>10</v>
      </c>
      <c r="F57" s="1082"/>
      <c r="G57" s="1082"/>
    </row>
    <row r="58" spans="1:14" ht="15.75" customHeight="1">
      <c r="A58" s="1082"/>
      <c r="B58" s="1082"/>
      <c r="C58" s="148" t="s">
        <v>11</v>
      </c>
      <c r="D58" s="148" t="s">
        <v>12</v>
      </c>
      <c r="E58" s="148" t="s">
        <v>13</v>
      </c>
      <c r="F58" s="148" t="s">
        <v>14</v>
      </c>
      <c r="G58" s="148" t="s">
        <v>30</v>
      </c>
    </row>
    <row r="59" spans="1:14" s="200" customFormat="1" ht="30">
      <c r="A59" s="204" t="s">
        <v>206</v>
      </c>
      <c r="B59" s="195" t="s">
        <v>16</v>
      </c>
      <c r="C59" s="198">
        <f>SUM(C60:C61)</f>
        <v>0</v>
      </c>
      <c r="D59" s="198">
        <f>SUM(D60:D61)</f>
        <v>117578</v>
      </c>
      <c r="E59" s="198">
        <f>SUM(E60:E61)</f>
        <v>1405290</v>
      </c>
      <c r="F59" s="198">
        <f>SUM(F60:F61)</f>
        <v>0</v>
      </c>
      <c r="G59" s="198">
        <f>SUM(G60:G61)</f>
        <v>0</v>
      </c>
      <c r="H59" s="199"/>
    </row>
    <row r="60" spans="1:14" s="191" customFormat="1" ht="15.75">
      <c r="A60" s="205" t="s">
        <v>219</v>
      </c>
      <c r="B60" s="195" t="s">
        <v>16</v>
      </c>
      <c r="C60" s="206">
        <v>0</v>
      </c>
      <c r="D60" s="206">
        <v>109856</v>
      </c>
      <c r="E60" s="206">
        <v>0</v>
      </c>
      <c r="F60" s="206">
        <v>0</v>
      </c>
      <c r="G60" s="206">
        <v>0</v>
      </c>
      <c r="H60" s="190"/>
    </row>
    <row r="61" spans="1:14" s="191" customFormat="1" ht="15.75">
      <c r="A61" s="205" t="s">
        <v>210</v>
      </c>
      <c r="B61" s="195" t="s">
        <v>16</v>
      </c>
      <c r="C61" s="198">
        <v>0</v>
      </c>
      <c r="D61" s="206">
        <v>7722</v>
      </c>
      <c r="E61" s="206">
        <f>1410526-5236</f>
        <v>1405290</v>
      </c>
      <c r="F61" s="206">
        <v>0</v>
      </c>
      <c r="G61" s="206">
        <v>0</v>
      </c>
      <c r="H61" s="190"/>
    </row>
    <row r="62" spans="1:14" s="200" customFormat="1" ht="30.75" customHeight="1">
      <c r="A62" s="201" t="s">
        <v>23</v>
      </c>
      <c r="B62" s="202" t="s">
        <v>16</v>
      </c>
      <c r="C62" s="203">
        <f>C59</f>
        <v>0</v>
      </c>
      <c r="D62" s="203">
        <f>D59</f>
        <v>117578</v>
      </c>
      <c r="E62" s="203">
        <f>E59</f>
        <v>1405290</v>
      </c>
      <c r="F62" s="203">
        <f>F59</f>
        <v>0</v>
      </c>
      <c r="G62" s="203">
        <f>G59</f>
        <v>0</v>
      </c>
      <c r="H62" s="199"/>
      <c r="J62" s="207"/>
      <c r="K62" s="207"/>
      <c r="L62" s="207"/>
    </row>
    <row r="63" spans="1:14" s="137" customFormat="1" ht="16.7" customHeight="1">
      <c r="A63" s="1083" t="s">
        <v>24</v>
      </c>
      <c r="B63" s="1083"/>
      <c r="C63" s="1083"/>
      <c r="D63" s="1083"/>
      <c r="E63" s="1083"/>
      <c r="F63" s="1083"/>
      <c r="G63" s="1083"/>
      <c r="H63" s="189"/>
      <c r="I63" s="190"/>
      <c r="J63" s="191"/>
      <c r="K63" s="191"/>
      <c r="L63" s="191"/>
      <c r="M63" s="191"/>
      <c r="N63" s="191"/>
    </row>
    <row r="64" spans="1:14" s="137" customFormat="1" ht="16.7" customHeight="1">
      <c r="A64" s="1088" t="s">
        <v>245</v>
      </c>
      <c r="B64" s="1088"/>
      <c r="C64" s="1088"/>
      <c r="D64" s="1088"/>
      <c r="E64" s="1088"/>
      <c r="F64" s="1088"/>
      <c r="G64" s="1088"/>
      <c r="H64" s="1087"/>
      <c r="I64" s="1087"/>
      <c r="J64" s="1087"/>
      <c r="K64" s="1087"/>
      <c r="L64" s="1087"/>
      <c r="M64" s="1087"/>
      <c r="N64" s="1087"/>
    </row>
    <row r="65" spans="1:14" s="137" customFormat="1" ht="30.75" customHeight="1">
      <c r="A65" s="1086" t="s">
        <v>497</v>
      </c>
      <c r="B65" s="1086"/>
      <c r="C65" s="1086"/>
      <c r="D65" s="1086"/>
      <c r="E65" s="1086"/>
      <c r="F65" s="1086"/>
      <c r="G65" s="1086"/>
      <c r="H65" s="1087"/>
      <c r="I65" s="1087"/>
      <c r="J65" s="1087"/>
      <c r="K65" s="1087"/>
      <c r="L65" s="1087"/>
      <c r="M65" s="1087"/>
      <c r="N65" s="1087"/>
    </row>
    <row r="66" spans="1:14" s="137" customFormat="1" ht="15" customHeight="1">
      <c r="A66" s="1086" t="s">
        <v>247</v>
      </c>
      <c r="B66" s="1086"/>
      <c r="C66" s="1086"/>
      <c r="D66" s="1086"/>
      <c r="E66" s="1086"/>
      <c r="F66" s="1086"/>
      <c r="G66" s="1086"/>
      <c r="H66" s="1087"/>
      <c r="I66" s="1087"/>
      <c r="J66" s="1087"/>
      <c r="K66" s="1087"/>
      <c r="L66" s="1087"/>
      <c r="M66" s="1087"/>
      <c r="N66" s="1087"/>
    </row>
    <row r="67" spans="1:14" ht="30.75" customHeight="1">
      <c r="A67" s="1070" t="s">
        <v>271</v>
      </c>
      <c r="B67" s="1070"/>
      <c r="C67" s="1070"/>
      <c r="D67" s="1070"/>
      <c r="E67" s="1070"/>
      <c r="F67" s="1070"/>
      <c r="G67" s="1070"/>
      <c r="H67" s="189"/>
      <c r="I67" s="190"/>
      <c r="J67" s="191"/>
      <c r="K67" s="191"/>
      <c r="L67" s="191"/>
      <c r="M67" s="191"/>
      <c r="N67" s="191"/>
    </row>
    <row r="68" spans="1:14" ht="15.75">
      <c r="A68" s="1084" t="s">
        <v>21</v>
      </c>
      <c r="B68" s="1082" t="s">
        <v>7</v>
      </c>
      <c r="C68" s="157" t="s">
        <v>8</v>
      </c>
      <c r="D68" s="157" t="s">
        <v>9</v>
      </c>
      <c r="E68" s="1082" t="s">
        <v>10</v>
      </c>
      <c r="F68" s="1082"/>
      <c r="G68" s="1082"/>
      <c r="H68" s="189"/>
      <c r="I68" s="190"/>
      <c r="J68" s="191"/>
      <c r="K68" s="191"/>
      <c r="L68" s="191"/>
      <c r="M68" s="191"/>
      <c r="N68" s="191"/>
    </row>
    <row r="69" spans="1:14" ht="17.25" customHeight="1">
      <c r="A69" s="1085"/>
      <c r="B69" s="1082"/>
      <c r="C69" s="148" t="s">
        <v>11</v>
      </c>
      <c r="D69" s="148" t="s">
        <v>12</v>
      </c>
      <c r="E69" s="148" t="s">
        <v>13</v>
      </c>
      <c r="F69" s="148" t="s">
        <v>14</v>
      </c>
      <c r="G69" s="148" t="s">
        <v>30</v>
      </c>
      <c r="H69" s="190"/>
      <c r="I69" s="191"/>
      <c r="J69" s="191"/>
      <c r="K69" s="191"/>
      <c r="L69" s="191"/>
      <c r="M69" s="191"/>
      <c r="N69" s="191"/>
    </row>
    <row r="70" spans="1:14" ht="15.75" customHeight="1">
      <c r="A70" s="192" t="s">
        <v>265</v>
      </c>
      <c r="B70" s="193" t="s">
        <v>36</v>
      </c>
      <c r="C70" s="194">
        <v>136589</v>
      </c>
      <c r="D70" s="194">
        <v>109808</v>
      </c>
      <c r="E70" s="194"/>
      <c r="F70" s="194"/>
      <c r="G70" s="194"/>
      <c r="H70" s="190" t="s">
        <v>267</v>
      </c>
      <c r="I70" s="191">
        <v>6</v>
      </c>
      <c r="J70" s="191"/>
      <c r="K70" s="191"/>
      <c r="L70" s="191"/>
      <c r="M70" s="191"/>
      <c r="N70" s="191"/>
    </row>
    <row r="71" spans="1:14" ht="15" customHeight="1">
      <c r="A71" s="192" t="s">
        <v>266</v>
      </c>
      <c r="B71" s="195" t="s">
        <v>36</v>
      </c>
      <c r="C71" s="196">
        <v>29</v>
      </c>
      <c r="D71" s="196">
        <v>29</v>
      </c>
      <c r="E71" s="193"/>
      <c r="F71" s="193"/>
      <c r="G71" s="193"/>
      <c r="H71" s="190" t="s">
        <v>269</v>
      </c>
      <c r="I71" s="191">
        <v>15</v>
      </c>
      <c r="J71" s="191"/>
      <c r="K71" s="191"/>
      <c r="L71" s="191"/>
      <c r="M71" s="191"/>
      <c r="N71" s="191"/>
    </row>
    <row r="72" spans="1:14" ht="15" customHeight="1">
      <c r="A72" s="192" t="s">
        <v>268</v>
      </c>
      <c r="B72" s="195" t="s">
        <v>36</v>
      </c>
      <c r="C72" s="196">
        <v>382</v>
      </c>
      <c r="D72" s="196">
        <v>360</v>
      </c>
      <c r="E72" s="193"/>
      <c r="F72" s="193"/>
      <c r="G72" s="193"/>
      <c r="H72" s="189" t="s">
        <v>270</v>
      </c>
      <c r="I72" s="197">
        <v>8</v>
      </c>
      <c r="J72" s="191"/>
      <c r="K72" s="191"/>
      <c r="L72" s="191"/>
      <c r="M72" s="191"/>
      <c r="N72" s="191"/>
    </row>
    <row r="74" spans="1:14" ht="25.5" customHeight="1">
      <c r="A74" s="1082" t="s">
        <v>22</v>
      </c>
      <c r="B74" s="1082" t="s">
        <v>7</v>
      </c>
      <c r="C74" s="157" t="s">
        <v>8</v>
      </c>
      <c r="D74" s="157" t="s">
        <v>9</v>
      </c>
      <c r="E74" s="1082" t="s">
        <v>10</v>
      </c>
      <c r="F74" s="1082"/>
      <c r="G74" s="1082"/>
      <c r="J74" s="191"/>
      <c r="K74" s="191"/>
      <c r="L74" s="191"/>
      <c r="M74" s="191"/>
      <c r="N74" s="191"/>
    </row>
    <row r="75" spans="1:14" ht="18" customHeight="1">
      <c r="A75" s="1082"/>
      <c r="B75" s="1082"/>
      <c r="C75" s="148" t="s">
        <v>11</v>
      </c>
      <c r="D75" s="148" t="s">
        <v>12</v>
      </c>
      <c r="E75" s="148" t="s">
        <v>13</v>
      </c>
      <c r="F75" s="148" t="s">
        <v>14</v>
      </c>
      <c r="G75" s="148" t="s">
        <v>30</v>
      </c>
    </row>
    <row r="76" spans="1:14" ht="23.25" customHeight="1">
      <c r="A76" s="165" t="s">
        <v>17</v>
      </c>
      <c r="B76" s="148" t="s">
        <v>16</v>
      </c>
      <c r="C76" s="151">
        <v>481714.5</v>
      </c>
      <c r="D76" s="151">
        <v>480949.6</v>
      </c>
      <c r="E76" s="151"/>
      <c r="F76" s="151"/>
      <c r="G76" s="151"/>
    </row>
    <row r="77" spans="1:14" ht="32.25" customHeight="1">
      <c r="A77" s="152" t="s">
        <v>23</v>
      </c>
      <c r="B77" s="153" t="s">
        <v>16</v>
      </c>
      <c r="C77" s="154">
        <f>SUM(C76)</f>
        <v>481714.5</v>
      </c>
      <c r="D77" s="154">
        <f>SUM(D76)</f>
        <v>480949.6</v>
      </c>
      <c r="E77" s="154">
        <f>SUM(E76)</f>
        <v>0</v>
      </c>
      <c r="F77" s="154">
        <f>SUM(F76)</f>
        <v>0</v>
      </c>
      <c r="G77" s="154">
        <f>SUM(G76)</f>
        <v>0</v>
      </c>
    </row>
    <row r="79" spans="1:14">
      <c r="E79" s="171"/>
    </row>
  </sheetData>
  <mergeCells count="51">
    <mergeCell ref="H66:N66"/>
    <mergeCell ref="A64:G64"/>
    <mergeCell ref="H64:N64"/>
    <mergeCell ref="A65:G65"/>
    <mergeCell ref="H65:N65"/>
    <mergeCell ref="A74:A75"/>
    <mergeCell ref="B74:B75"/>
    <mergeCell ref="E74:G74"/>
    <mergeCell ref="A63:G63"/>
    <mergeCell ref="A67:G67"/>
    <mergeCell ref="A68:A69"/>
    <mergeCell ref="B68:B69"/>
    <mergeCell ref="E68:G68"/>
    <mergeCell ref="A66:G66"/>
    <mergeCell ref="A52:G52"/>
    <mergeCell ref="A53:A54"/>
    <mergeCell ref="B53:B54"/>
    <mergeCell ref="E53:G53"/>
    <mergeCell ref="A57:A58"/>
    <mergeCell ref="B57:B58"/>
    <mergeCell ref="E57:G57"/>
    <mergeCell ref="A50:G50"/>
    <mergeCell ref="A37:C38"/>
    <mergeCell ref="D37:D38"/>
    <mergeCell ref="E37:G37"/>
    <mergeCell ref="A39:C39"/>
    <mergeCell ref="A40:G40"/>
    <mergeCell ref="A41:G41"/>
    <mergeCell ref="A42:A43"/>
    <mergeCell ref="B42:B43"/>
    <mergeCell ref="E42:G42"/>
    <mergeCell ref="A48:G48"/>
    <mergeCell ref="A36:G36"/>
    <mergeCell ref="A22:G22"/>
    <mergeCell ref="A23:G23"/>
    <mergeCell ref="A24:G24"/>
    <mergeCell ref="A25:G25"/>
    <mergeCell ref="A27:G27"/>
    <mergeCell ref="A28:G28"/>
    <mergeCell ref="A29:G29"/>
    <mergeCell ref="A31:G31"/>
    <mergeCell ref="A32:G32"/>
    <mergeCell ref="A35:G35"/>
    <mergeCell ref="D17:G17"/>
    <mergeCell ref="D9:G9"/>
    <mergeCell ref="D10:G10"/>
    <mergeCell ref="D11:G11"/>
    <mergeCell ref="D12:G12"/>
    <mergeCell ref="D14:G14"/>
    <mergeCell ref="D15:G15"/>
    <mergeCell ref="D16:G16"/>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30</vt:i4>
      </vt:variant>
      <vt:variant>
        <vt:lpstr>Именованные диапазоны</vt:lpstr>
      </vt:variant>
      <vt:variant>
        <vt:i4>37</vt:i4>
      </vt:variant>
    </vt:vector>
  </HeadingPairs>
  <TitlesOfParts>
    <vt:vector size="67" baseType="lpstr">
      <vt:lpstr>001 </vt:lpstr>
      <vt:lpstr>003</vt:lpstr>
      <vt:lpstr>004</vt:lpstr>
      <vt:lpstr>005</vt:lpstr>
      <vt:lpstr>006</vt:lpstr>
      <vt:lpstr>007</vt:lpstr>
      <vt:lpstr>008</vt:lpstr>
      <vt:lpstr>009</vt:lpstr>
      <vt:lpstr>011</vt:lpstr>
      <vt:lpstr>013</vt:lpstr>
      <vt:lpstr>014</vt:lpstr>
      <vt:lpstr>016</vt:lpstr>
      <vt:lpstr>018</vt:lpstr>
      <vt:lpstr>019</vt:lpstr>
      <vt:lpstr>020</vt:lpstr>
      <vt:lpstr>021</vt:lpstr>
      <vt:lpstr>022</vt:lpstr>
      <vt:lpstr>026</vt:lpstr>
      <vt:lpstr>027</vt:lpstr>
      <vt:lpstr>029</vt:lpstr>
      <vt:lpstr>030 </vt:lpstr>
      <vt:lpstr>033</vt:lpstr>
      <vt:lpstr>036</vt:lpstr>
      <vt:lpstr>037</vt:lpstr>
      <vt:lpstr>038</vt:lpstr>
      <vt:lpstr>039</vt:lpstr>
      <vt:lpstr>043</vt:lpstr>
      <vt:lpstr>047</vt:lpstr>
      <vt:lpstr>096</vt:lpstr>
      <vt:lpstr>Разработочная</vt:lpstr>
      <vt:lpstr>'037'!___xlnm._FilterDatabase</vt:lpstr>
      <vt:lpstr>___xlnm._FilterDatabase_7</vt:lpstr>
      <vt:lpstr>'037'!___xlnm.Print_Area</vt:lpstr>
      <vt:lpstr>'006'!__xlnm._FilterDatabase</vt:lpstr>
      <vt:lpstr>'047'!__xlnm._FilterDatabase</vt:lpstr>
      <vt:lpstr>'047'!__xlnm._FilterDatabase_27</vt:lpstr>
      <vt:lpstr>'047'!__xlnm.Print_Area</vt:lpstr>
      <vt:lpstr>Разработочная!Заголовки_для_печати</vt:lpstr>
      <vt:lpstr>'001 '!Область_печати</vt:lpstr>
      <vt:lpstr>'003'!Область_печати</vt:lpstr>
      <vt:lpstr>'004'!Область_печати</vt:lpstr>
      <vt:lpstr>'005'!Область_печати</vt:lpstr>
      <vt:lpstr>'006'!Область_печати</vt:lpstr>
      <vt:lpstr>'007'!Область_печати</vt:lpstr>
      <vt:lpstr>'008'!Область_печати</vt:lpstr>
      <vt:lpstr>'009'!Область_печати</vt:lpstr>
      <vt:lpstr>'011'!Область_печати</vt:lpstr>
      <vt:lpstr>'013'!Область_печати</vt:lpstr>
      <vt:lpstr>'014'!Область_печати</vt:lpstr>
      <vt:lpstr>'016'!Область_печати</vt:lpstr>
      <vt:lpstr>'018'!Область_печати</vt:lpstr>
      <vt:lpstr>'019'!Область_печати</vt:lpstr>
      <vt:lpstr>'020'!Область_печати</vt:lpstr>
      <vt:lpstr>'021'!Область_печати</vt:lpstr>
      <vt:lpstr>'022'!Область_печати</vt:lpstr>
      <vt:lpstr>'026'!Область_печати</vt:lpstr>
      <vt:lpstr>'027'!Область_печати</vt:lpstr>
      <vt:lpstr>'029'!Область_печати</vt:lpstr>
      <vt:lpstr>'030 '!Область_печати</vt:lpstr>
      <vt:lpstr>'033'!Область_печати</vt:lpstr>
      <vt:lpstr>'036'!Область_печати</vt:lpstr>
      <vt:lpstr>'037'!Область_печати</vt:lpstr>
      <vt:lpstr>'038'!Область_печати</vt:lpstr>
      <vt:lpstr>'039'!Область_печати</vt:lpstr>
      <vt:lpstr>'043'!Область_печати</vt:lpstr>
      <vt:lpstr>'047'!Область_печати</vt:lpstr>
      <vt:lpstr>'096'!Область_печати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прк</cp:lastModifiedBy>
  <cp:lastPrinted>2018-03-12T10:20:12Z</cp:lastPrinted>
  <dcterms:created xsi:type="dcterms:W3CDTF">2016-12-06T13:28:20Z</dcterms:created>
  <dcterms:modified xsi:type="dcterms:W3CDTF">2018-03-12T10:43:59Z</dcterms:modified>
</cp:coreProperties>
</file>